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ороги" sheetId="1" r:id="rId1"/>
  </sheets>
  <definedNames>
    <definedName name="_xlnm.Print_Titles" localSheetId="0">дороги!$6:$7</definedName>
    <definedName name="_xlnm.Print_Area" localSheetId="0">дороги!$A$1:$E$188</definedName>
  </definedNames>
  <calcPr calcId="162913"/>
</workbook>
</file>

<file path=xl/calcChain.xml><?xml version="1.0" encoding="utf-8"?>
<calcChain xmlns="http://schemas.openxmlformats.org/spreadsheetml/2006/main">
  <c r="B183" i="1" l="1"/>
  <c r="B181" i="1"/>
  <c r="E19" i="1" l="1"/>
  <c r="E180" i="1"/>
  <c r="E177" i="1"/>
  <c r="E173" i="1"/>
  <c r="B101" i="1"/>
  <c r="E169" i="1" l="1"/>
  <c r="E166" i="1"/>
  <c r="E163" i="1"/>
  <c r="E160" i="1"/>
  <c r="E154" i="1"/>
  <c r="E148" i="1"/>
  <c r="E145" i="1"/>
  <c r="E142" i="1"/>
  <c r="E136" i="1"/>
  <c r="E127" i="1"/>
  <c r="E115" i="1"/>
  <c r="E109" i="1"/>
  <c r="E106" i="1"/>
  <c r="B106" i="1" l="1"/>
  <c r="B168" i="1"/>
  <c r="B150" i="1"/>
  <c r="B118" i="1"/>
  <c r="B182" i="1"/>
  <c r="B80" i="1"/>
  <c r="C79" i="1"/>
  <c r="B38" i="1"/>
  <c r="B180" i="1"/>
  <c r="B177" i="1"/>
  <c r="B173" i="1"/>
  <c r="B172" i="1" s="1"/>
  <c r="B41" i="1" l="1"/>
  <c r="B98" i="1"/>
  <c r="B95" i="1"/>
  <c r="B92" i="1"/>
  <c r="B89" i="1"/>
  <c r="B86" i="1"/>
  <c r="B83" i="1"/>
  <c r="B77" i="1"/>
  <c r="C74" i="1"/>
  <c r="B71" i="1"/>
  <c r="B74" i="1"/>
  <c r="C71" i="1"/>
  <c r="B68" i="1"/>
  <c r="B56" i="1"/>
  <c r="B53" i="1"/>
  <c r="B47" i="1"/>
  <c r="B50" i="1"/>
  <c r="B44" i="1"/>
  <c r="B65" i="1"/>
  <c r="B62" i="1"/>
  <c r="B59" i="1"/>
  <c r="B19" i="1" l="1"/>
  <c r="B16" i="1" l="1"/>
  <c r="B20" i="1" l="1"/>
  <c r="D26" i="1"/>
  <c r="B26" i="1"/>
  <c r="D29" i="1"/>
  <c r="B29" i="1"/>
  <c r="B35" i="1" l="1"/>
  <c r="D35" i="1"/>
  <c r="D32" i="1"/>
  <c r="B32" i="1"/>
  <c r="C59" i="1"/>
  <c r="B102" i="1" l="1"/>
  <c r="D183" i="1"/>
  <c r="C50" i="1"/>
  <c r="C101" i="1"/>
  <c r="E16" i="1" l="1"/>
  <c r="E20" i="1" s="1"/>
  <c r="C95" i="1" l="1"/>
  <c r="C53" i="1"/>
  <c r="C65" i="1" l="1"/>
  <c r="C56" i="1"/>
  <c r="C68" i="1" l="1"/>
  <c r="C41" i="1"/>
  <c r="E157" i="1"/>
  <c r="C83" i="1"/>
  <c r="C80" i="1"/>
  <c r="C86" i="1"/>
  <c r="C92" i="1"/>
  <c r="C62" i="1"/>
  <c r="E112" i="1"/>
  <c r="C44" i="1"/>
  <c r="E181" i="1" l="1"/>
  <c r="E183" i="1"/>
  <c r="C89" i="1"/>
  <c r="C47" i="1"/>
  <c r="C98" i="1"/>
  <c r="C38" i="1"/>
  <c r="C77" i="1"/>
  <c r="C102" i="1" l="1"/>
  <c r="C183" i="1" s="1"/>
</calcChain>
</file>

<file path=xl/sharedStrings.xml><?xml version="1.0" encoding="utf-8"?>
<sst xmlns="http://schemas.openxmlformats.org/spreadsheetml/2006/main" count="187" uniqueCount="118">
  <si>
    <t>Найменування об’єкта</t>
  </si>
  <si>
    <t>Обсяг фінансування, тис. гривень</t>
  </si>
  <si>
    <t>дороги, кілометрів</t>
  </si>
  <si>
    <t>мосту, пог. метрів</t>
  </si>
  <si>
    <t xml:space="preserve"> </t>
  </si>
  <si>
    <t xml:space="preserve">Введення в експлуатацію </t>
  </si>
  <si>
    <t xml:space="preserve">                Чернігівська область</t>
  </si>
  <si>
    <t>1. Об’єкти будівництва та реконструкції автомобільних доріг</t>
  </si>
  <si>
    <t>1.1. Автомобільні дороги місцевого значення </t>
  </si>
  <si>
    <t>Разом</t>
  </si>
  <si>
    <t>1.2. Вулиці і дороги комунальної власності у населених пунктах</t>
  </si>
  <si>
    <t>Разом за розділом “Об’єкти будівництва та реконструкції автомобільних доріг”</t>
  </si>
  <si>
    <t>2. Об’єкти капітального ремонту автомобільних доріг</t>
  </si>
  <si>
    <t xml:space="preserve">Борзнянський район </t>
  </si>
  <si>
    <t xml:space="preserve">Городнянський район </t>
  </si>
  <si>
    <t xml:space="preserve">Ічнянський район </t>
  </si>
  <si>
    <t xml:space="preserve">Козелецький район </t>
  </si>
  <si>
    <r>
      <t xml:space="preserve">Корюківський район </t>
    </r>
    <r>
      <rPr>
        <b/>
        <u/>
        <sz val="12"/>
        <color theme="1"/>
        <rFont val="Times New Roman"/>
        <family val="1"/>
        <charset val="204"/>
      </rPr>
      <t/>
    </r>
  </si>
  <si>
    <t xml:space="preserve">Куликівський район </t>
  </si>
  <si>
    <t xml:space="preserve">Менський район </t>
  </si>
  <si>
    <t xml:space="preserve">Новгород-Сіверський район </t>
  </si>
  <si>
    <t xml:space="preserve">Носівський район </t>
  </si>
  <si>
    <t xml:space="preserve">Прилуцький район </t>
  </si>
  <si>
    <t xml:space="preserve">Ріпкинський район </t>
  </si>
  <si>
    <t xml:space="preserve">Сновський район </t>
  </si>
  <si>
    <t xml:space="preserve">Чернігівський район </t>
  </si>
  <si>
    <t xml:space="preserve">Варвинський район </t>
  </si>
  <si>
    <t xml:space="preserve">Ніжинський район </t>
  </si>
  <si>
    <t>Семенівський район</t>
  </si>
  <si>
    <t xml:space="preserve">Срібнянський район </t>
  </si>
  <si>
    <t xml:space="preserve">Бахмацький район </t>
  </si>
  <si>
    <t xml:space="preserve">Бобровицьий район </t>
  </si>
  <si>
    <t xml:space="preserve">Корюківський район </t>
  </si>
  <si>
    <t xml:space="preserve">Куликовський район </t>
  </si>
  <si>
    <t xml:space="preserve">Новгород-Сіверський </t>
  </si>
  <si>
    <t xml:space="preserve">Талалаївський район </t>
  </si>
  <si>
    <t xml:space="preserve">м. Ніжин </t>
  </si>
  <si>
    <t>Разом по Чернігівській області</t>
  </si>
  <si>
    <t xml:space="preserve"> Сосницький район </t>
  </si>
  <si>
    <t>Прилуцький район</t>
  </si>
  <si>
    <t xml:space="preserve">Коропський район </t>
  </si>
  <si>
    <r>
      <t xml:space="preserve">Ніжинський район </t>
    </r>
    <r>
      <rPr>
        <b/>
        <u/>
        <sz val="12"/>
        <color theme="1"/>
        <rFont val="Times New Roman"/>
        <family val="1"/>
        <charset val="204"/>
      </rPr>
      <t/>
    </r>
  </si>
  <si>
    <r>
      <t xml:space="preserve">Сосницький район </t>
    </r>
    <r>
      <rPr>
        <b/>
        <u/>
        <sz val="12"/>
        <color theme="1"/>
        <rFont val="Times New Roman"/>
        <family val="1"/>
        <charset val="204"/>
      </rPr>
      <t/>
    </r>
  </si>
  <si>
    <t>вулиці і дороги комунальної власності у населених пунктах, м²</t>
  </si>
  <si>
    <t xml:space="preserve">с. Понори вул. Центральна </t>
  </si>
  <si>
    <t xml:space="preserve">с. Осовець,  вул. Якова Рощепія </t>
  </si>
  <si>
    <t xml:space="preserve">с. Курінь, вул. Садова </t>
  </si>
  <si>
    <t xml:space="preserve">с. Шаповалівка, вул. Софії Русової </t>
  </si>
  <si>
    <t xml:space="preserve">с. Журавка, вул. Вороного </t>
  </si>
  <si>
    <t xml:space="preserve">м. Ічня, вул. Пушкіна </t>
  </si>
  <si>
    <t>смт Понорниця, вул. Гагаріна</t>
  </si>
  <si>
    <t xml:space="preserve">м. Корюківка, вул Дудка </t>
  </si>
  <si>
    <t xml:space="preserve">смт Куликівка, вул. Артамонова </t>
  </si>
  <si>
    <t xml:space="preserve">м. Носівка, вул. Польова </t>
  </si>
  <si>
    <t xml:space="preserve">с. Погреби, вул. Генеральська </t>
  </si>
  <si>
    <t xml:space="preserve">смт Ріпки , вул. Васильєва </t>
  </si>
  <si>
    <t xml:space="preserve">м. Семенівка, вул. Сенько </t>
  </si>
  <si>
    <t xml:space="preserve">м. Сновськ, вул. Архітектурна </t>
  </si>
  <si>
    <t xml:space="preserve">смт Срібне, вул. Ярова </t>
  </si>
  <si>
    <r>
      <t>Чернігівський район</t>
    </r>
    <r>
      <rPr>
        <b/>
        <i/>
        <sz val="14"/>
        <color theme="1"/>
        <rFont val="Times New Roman"/>
        <family val="1"/>
        <charset val="204"/>
      </rPr>
      <t xml:space="preserve"> </t>
    </r>
  </si>
  <si>
    <t>с. Петрушин, вул. Чернігівська</t>
  </si>
  <si>
    <t>м. Городня, вул. Незалежності</t>
  </si>
  <si>
    <t xml:space="preserve">с.Куковичі, вул. Миру </t>
  </si>
  <si>
    <t xml:space="preserve">Капітальний ремонт мосту через струмок на автомобільній дорозі місцевого значення О251302 /Р-65/ - Горбове - Об'єднане - Блистова 10+154, біля с. Дігтярівка </t>
  </si>
  <si>
    <t>Капітальний ремонт мосту через струмок на автомобільній дорозі місцевого значення О251804 Чорнотичі - Кудрівка - Лозова, км 15+961, біля с. Киріївка</t>
  </si>
  <si>
    <t xml:space="preserve">Капітальний ремонт мосту через р. Малотеч на автомобільній дорозі місцевого значення О251305 Троїцьке - Ларинівка, км 6+660, біля с. Ларинівка </t>
  </si>
  <si>
    <t>Капітальний ремонт мосту на автомобільній дорозі О251904 Гнатівка - Горобіївка - Савинці, км 5+827, Срібнянський район (корегування)</t>
  </si>
  <si>
    <t xml:space="preserve">смт Козелець, вул. Солов'їна </t>
  </si>
  <si>
    <t xml:space="preserve">Поточний дрібний ремонт та експлуатаційне утримання автомобільних доріг загального користування місцевого значення </t>
  </si>
  <si>
    <t>Разом по району</t>
  </si>
  <si>
    <t xml:space="preserve">Бобровицький район </t>
  </si>
  <si>
    <t xml:space="preserve">смт Сосниця, вул. Незалежності </t>
  </si>
  <si>
    <t>Будівництво проїздної частини вул. Скоробагатого в м. Семенівка Семенівського району</t>
  </si>
  <si>
    <t>Новгород - Сіверський район</t>
  </si>
  <si>
    <t>2.1. Автомобільні дороги місцевого значення </t>
  </si>
  <si>
    <t>Срібнянський район</t>
  </si>
  <si>
    <t>Сосницький район</t>
  </si>
  <si>
    <t>Капітальний ремонт мосту на км 14+599 автомобільної дороги місцевого значення О252201 Гвоздиківка - Смяч, Сновський район ( корегування)</t>
  </si>
  <si>
    <t>О250111 Григорівка - Перше Травня на ділянці км 0 + 000 - км 17 + 100, (окремими ділянками)</t>
  </si>
  <si>
    <t>С250316 Омбиш - Остер на ділянці км 0 + 000 - км 6 + 500, (окремими ділянками)</t>
  </si>
  <si>
    <t>О250403 Гнідинці - Богдани - Вишневе на ділянці км 0 + 000 - км 14 + 700, (окремими ділянками)</t>
  </si>
  <si>
    <t>О250809 Риботин - Сохачі на ділянці км 0 + 000 - км 4+500, (окремими ділянками)</t>
  </si>
  <si>
    <t>О251002 /Р-67/ - Бакланова Муравійка - Орлівка на ділянці км 0 + 000 - км 17 + 100, (окремими ділянками)</t>
  </si>
  <si>
    <t>О251105 Бігач - Березна - Сахнівка на ділянці км 0 + 000 - км 23 + 800, (окремими ділянками)</t>
  </si>
  <si>
    <t>О251302 Новгород - Сіверський - Комань - /Р-65/ - Об’єднане - Блистова - Березова Гать на ділянці км 0 + 000 - км 44 + 200, (окремими ділянками)</t>
  </si>
  <si>
    <t>О251509 Прилуки - Сергіївка - Білошапки - Линовиця на ділянці км 0 + 000 - км 64 + 100, (окремими ділянками)</t>
  </si>
  <si>
    <t>О251612 Петруші - Великий Зліїв  на ділянці км 0 + 000 - км 3 + 500, (окремими ділянками)</t>
  </si>
  <si>
    <t>О250504 Смичин - Конотоп - Смяч - Гвоздиківка на ділянці км 12 + 900 - км 29 + 900, (окремими ділянками)</t>
  </si>
  <si>
    <t>С251901 Пручаї - Охиньки -Дегтярі на ділянці км 0 + 000 - км 7 + 700, (окремими ділянками)</t>
  </si>
  <si>
    <t>О250607 Іваниця - Бережівка - Обухове на ділянці км 0 + 000 - км 12 + 900, (окремими ділянками)</t>
  </si>
  <si>
    <t xml:space="preserve">с. Хвилівка, вул. Молодіжна </t>
  </si>
  <si>
    <t xml:space="preserve"> с. Смяч, вул. Дружби </t>
  </si>
  <si>
    <t>м. Прилуки</t>
  </si>
  <si>
    <t xml:space="preserve">Капітальний ремонт дорожнього покриття проїзної частини вул.Вокзальна (від вул. Київська до вул. 1Травня) в м.Прилуки Чернігівської області (II - черга) </t>
  </si>
  <si>
    <t xml:space="preserve">Капітальний ремонт дорожнього покриття проїзної частини вул.Київської (від вул. Котляревського до Андрійвського ринку) в м.Прилуки Чернігівської області (II - черга) </t>
  </si>
  <si>
    <t xml:space="preserve">Начальник Управління капітального будівництва </t>
  </si>
  <si>
    <t>Чернігівської обласної державної адміністрації</t>
  </si>
  <si>
    <t>Андрій ТИШИНА</t>
  </si>
  <si>
    <t>м. Чернігів</t>
  </si>
  <si>
    <t>Будівництво автомобільної дороги для під'їзду з вул. Івана Мазепи до житлового району по вул. Текстильників, м. Чернігів</t>
  </si>
  <si>
    <t>Капітальний ремонт дороги по вул. Батюка  в м. Ніжин,Чернігівської області</t>
  </si>
  <si>
    <t>Капітаьний ремонт дороги вул. Гребінки в м. Ніжин, Чернігівського району</t>
  </si>
  <si>
    <t xml:space="preserve">м. Новгород - Сіверський </t>
  </si>
  <si>
    <t>Капітальний ремонт дорожнього покриття проїзної частини вул. Шевченка</t>
  </si>
  <si>
    <t>Разом  “Об’єкти капітального ремонту автомобільних доріг”</t>
  </si>
  <si>
    <t>Додаток 4                                                                                                                                            до Регіональної Програми розвитку автомобільних доріг загального користування місцевого значення на 2019-2022 роки</t>
  </si>
  <si>
    <t>О250720 Остер - Романьки - Бірки - Білейки - /М-01/ з під'їздом до  с. Одинці, (окремими ділянками)</t>
  </si>
  <si>
    <t>О250202 Бобровиця - Піски - Соколівка - /Н-07/ з під'їздом до с. Нова Басань, (окремими ділянками)</t>
  </si>
  <si>
    <t>О250503 Володимирівка - Хоробичі - Бутівка  з під'їздом до с. Лемешівка, (окремими ділянками)</t>
  </si>
  <si>
    <t>О250601 Ольшана - Качанівка з під'їздом до с. Щурівка, (окремими ділянками)</t>
  </si>
  <si>
    <t>О250920 Корюківка - Наумівка - Перелюб - Погорільці - Семенівка з під'їздом до с.Баранівка, (окремими ділянками)</t>
  </si>
  <si>
    <t>О251205 Лосинівка - Галиця - Мала Дівиця - /Р-67/ з під'їздом до с. Червоний Пахар, (окремими ділянками)</t>
  </si>
  <si>
    <t>О251406 Носівка -Лосинівка - Велика Дорога з під'їздом до ст. Лосинівка, (окремими ділянками)</t>
  </si>
  <si>
    <t>О250920 Корюківка - Наумівка - Перелюб - Погорільці - Семенівка з під'їздом до с. Баранівка, (окремими ділянками)</t>
  </si>
  <si>
    <t>С251802 Бутівка - Польове - Бондарівка з підї'здом до ст. Бондарівка, (окремими ділянками)</t>
  </si>
  <si>
    <t>О252110  - Михайло - Коцюбинське - Жукотки - Шибиринівка - Антоновичі з підїздом до с. Рудка, (окремими ділянками)</t>
  </si>
  <si>
    <t>Разом за розділом капітальний ремонт вулиць і доріг комунальної власності у населених пунктах</t>
  </si>
  <si>
    <t xml:space="preserve">ПЕРЕЛІК                                                                                                                                                                                                                                                об’єктів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  за рахунок субвенції з державного бюджету місцевим бюджетам у 2020 році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</si>
</sst>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####"/>
    <numFmt numFmtId="165" formatCode="#,##0.000"/>
    <numFmt numFmtId="166" formatCode="0.0"/>
    <numFmt numFmtId="167" formatCode="#,##0.0"/>
    <numFmt numFmtId="168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5" fillId="0" borderId="1" xfId="0" applyFont="1" applyBorder="1"/>
    <xf numFmtId="0" fontId="0" fillId="0" borderId="3" xfId="0" applyBorder="1"/>
    <xf numFmtId="0" fontId="0" fillId="0" borderId="0" xfId="0" applyBorder="1"/>
    <xf numFmtId="0" fontId="10" fillId="2" borderId="1" xfId="0" applyFont="1" applyFill="1" applyBorder="1" applyAlignment="1">
      <alignment vertical="top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/>
    <xf numFmtId="166" fontId="8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/>
    <xf numFmtId="166" fontId="11" fillId="0" borderId="0" xfId="0" applyNumberFormat="1" applyFont="1" applyBorder="1"/>
    <xf numFmtId="166" fontId="0" fillId="0" borderId="1" xfId="0" applyNumberFormat="1" applyBorder="1"/>
    <xf numFmtId="166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Border="1"/>
    <xf numFmtId="164" fontId="6" fillId="2" borderId="0" xfId="0" applyNumberFormat="1" applyFont="1" applyFill="1" applyBorder="1" applyAlignment="1">
      <alignment vertical="center" wrapText="1"/>
    </xf>
    <xf numFmtId="0" fontId="0" fillId="0" borderId="4" xfId="0" applyBorder="1"/>
    <xf numFmtId="166" fontId="0" fillId="0" borderId="4" xfId="0" applyNumberFormat="1" applyBorder="1"/>
    <xf numFmtId="0" fontId="6" fillId="0" borderId="0" xfId="0" applyFont="1" applyBorder="1"/>
    <xf numFmtId="166" fontId="3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66" fontId="6" fillId="3" borderId="1" xfId="0" applyNumberFormat="1" applyFont="1" applyFill="1" applyBorder="1" applyAlignment="1">
      <alignment horizontal="center" wrapText="1"/>
    </xf>
    <xf numFmtId="166" fontId="6" fillId="0" borderId="0" xfId="0" applyNumberFormat="1" applyFont="1" applyBorder="1"/>
    <xf numFmtId="166" fontId="14" fillId="3" borderId="1" xfId="0" applyNumberFormat="1" applyFont="1" applyFill="1" applyBorder="1" applyAlignment="1">
      <alignment horizontal="center" vertical="top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6" fillId="0" borderId="4" xfId="0" applyFont="1" applyBorder="1"/>
    <xf numFmtId="0" fontId="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/>
    <xf numFmtId="166" fontId="6" fillId="3" borderId="1" xfId="0" applyNumberFormat="1" applyFont="1" applyFill="1" applyBorder="1"/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167" fontId="11" fillId="0" borderId="0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vertical="center" wrapText="1"/>
    </xf>
    <xf numFmtId="167" fontId="11" fillId="0" borderId="3" xfId="0" applyNumberFormat="1" applyFont="1" applyBorder="1" applyAlignment="1">
      <alignment horizontal="center" vertical="center"/>
    </xf>
    <xf numFmtId="0" fontId="20" fillId="3" borderId="3" xfId="0" applyFont="1" applyFill="1" applyBorder="1" applyAlignment="1">
      <alignment vertical="top" wrapText="1"/>
    </xf>
    <xf numFmtId="167" fontId="21" fillId="3" borderId="3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/>
    <xf numFmtId="0" fontId="8" fillId="2" borderId="3" xfId="0" applyFont="1" applyFill="1" applyBorder="1" applyAlignment="1">
      <alignment horizontal="center" vertical="center" wrapText="1"/>
    </xf>
    <xf numFmtId="166" fontId="0" fillId="0" borderId="3" xfId="0" applyNumberFormat="1" applyFont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vertical="center" wrapText="1"/>
    </xf>
    <xf numFmtId="167" fontId="19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3" fontId="0" fillId="0" borderId="3" xfId="0" applyNumberFormat="1" applyFont="1" applyBorder="1"/>
    <xf numFmtId="3" fontId="15" fillId="0" borderId="3" xfId="0" applyNumberFormat="1" applyFont="1" applyBorder="1"/>
    <xf numFmtId="0" fontId="17" fillId="0" borderId="1" xfId="0" applyFont="1" applyBorder="1"/>
    <xf numFmtId="166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 wrapText="1"/>
    </xf>
    <xf numFmtId="166" fontId="6" fillId="0" borderId="0" xfId="0" applyNumberFormat="1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2" borderId="5" xfId="0" applyNumberFormat="1" applyFont="1" applyFill="1" applyBorder="1" applyAlignment="1">
      <alignment horizontal="center" vertical="top" wrapText="1"/>
    </xf>
    <xf numFmtId="166" fontId="8" fillId="2" borderId="6" xfId="0" applyNumberFormat="1" applyFont="1" applyFill="1" applyBorder="1" applyAlignment="1">
      <alignment horizontal="center" vertical="top" wrapText="1"/>
    </xf>
    <xf numFmtId="166" fontId="8" fillId="2" borderId="3" xfId="0" applyNumberFormat="1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6" fontId="6" fillId="2" borderId="7" xfId="0" applyNumberFormat="1" applyFont="1" applyFill="1" applyBorder="1" applyAlignment="1">
      <alignment horizontal="center" wrapText="1"/>
    </xf>
    <xf numFmtId="166" fontId="6" fillId="2" borderId="4" xfId="0" applyNumberFormat="1" applyFont="1" applyFill="1" applyBorder="1" applyAlignment="1">
      <alignment horizontal="center" wrapText="1"/>
    </xf>
    <xf numFmtId="0" fontId="0" fillId="0" borderId="1" xfId="0" applyBorder="1" applyAlignment="1"/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9" fillId="0" borderId="1" xfId="0" applyFont="1" applyBorder="1" applyAlignment="1"/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12" fillId="0" borderId="1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5"/>
  <sheetViews>
    <sheetView tabSelected="1" view="pageBreakPreview" topLeftCell="A148" zoomScale="60" zoomScaleNormal="80" workbookViewId="0">
      <selection activeCell="A5" sqref="A5:E5"/>
    </sheetView>
  </sheetViews>
  <sheetFormatPr defaultRowHeight="18.75" x14ac:dyDescent="0.3"/>
  <cols>
    <col min="1" max="1" width="67.42578125" style="12" customWidth="1"/>
    <col min="2" max="2" width="17.5703125" style="22" customWidth="1"/>
    <col min="3" max="3" width="17.28515625" style="60" customWidth="1"/>
    <col min="4" max="4" width="13.5703125" style="1" customWidth="1"/>
    <col min="5" max="5" width="27.42578125" style="23" customWidth="1"/>
    <col min="6" max="6" width="12.28515625" style="66" customWidth="1"/>
    <col min="7" max="7" width="10.42578125" style="1" customWidth="1"/>
    <col min="8" max="16384" width="9.140625" style="1"/>
  </cols>
  <sheetData>
    <row r="1" spans="1:7" x14ac:dyDescent="0.3">
      <c r="A1" s="36"/>
      <c r="B1" s="103" t="s">
        <v>105</v>
      </c>
      <c r="C1" s="103"/>
      <c r="D1" s="103"/>
      <c r="E1" s="103"/>
      <c r="F1" s="98"/>
      <c r="G1" s="7"/>
    </row>
    <row r="2" spans="1:7" ht="42.75" customHeight="1" x14ac:dyDescent="0.3">
      <c r="A2" s="36"/>
      <c r="B2" s="103"/>
      <c r="C2" s="103"/>
      <c r="D2" s="103"/>
      <c r="E2" s="103"/>
      <c r="F2" s="98"/>
      <c r="G2" s="7"/>
    </row>
    <row r="3" spans="1:7" ht="24.75" customHeight="1" x14ac:dyDescent="0.3">
      <c r="A3" s="36"/>
      <c r="B3" s="103"/>
      <c r="C3" s="103"/>
      <c r="D3" s="103"/>
      <c r="E3" s="103"/>
      <c r="F3" s="98"/>
      <c r="G3" s="7"/>
    </row>
    <row r="4" spans="1:7" ht="18.75" customHeight="1" x14ac:dyDescent="0.3">
      <c r="A4" s="36"/>
      <c r="B4" s="103"/>
      <c r="C4" s="103"/>
      <c r="D4" s="103"/>
      <c r="E4" s="103"/>
      <c r="F4" s="98"/>
      <c r="G4" s="7"/>
    </row>
    <row r="5" spans="1:7" ht="129.75" customHeight="1" x14ac:dyDescent="0.25">
      <c r="A5" s="112" t="s">
        <v>117</v>
      </c>
      <c r="B5" s="112"/>
      <c r="C5" s="112"/>
      <c r="D5" s="112"/>
      <c r="E5" s="112"/>
      <c r="F5" s="64"/>
      <c r="G5" s="7"/>
    </row>
    <row r="6" spans="1:7" ht="17.25" customHeight="1" x14ac:dyDescent="0.25">
      <c r="A6" s="117" t="s">
        <v>0</v>
      </c>
      <c r="B6" s="119" t="s">
        <v>1</v>
      </c>
      <c r="C6" s="117" t="s">
        <v>5</v>
      </c>
      <c r="D6" s="117"/>
      <c r="E6" s="121"/>
      <c r="F6" s="65"/>
    </row>
    <row r="7" spans="1:7" ht="72" customHeight="1" x14ac:dyDescent="0.25">
      <c r="A7" s="118"/>
      <c r="B7" s="120"/>
      <c r="C7" s="97" t="s">
        <v>2</v>
      </c>
      <c r="D7" s="96" t="s">
        <v>3</v>
      </c>
      <c r="E7" s="97" t="s">
        <v>43</v>
      </c>
      <c r="F7" s="68"/>
    </row>
    <row r="8" spans="1:7" ht="19.5" customHeight="1" x14ac:dyDescent="0.25">
      <c r="A8" s="122" t="s">
        <v>6</v>
      </c>
      <c r="B8" s="122"/>
      <c r="C8" s="122"/>
      <c r="D8" s="122"/>
      <c r="E8" s="123"/>
      <c r="F8" s="68"/>
    </row>
    <row r="9" spans="1:7" x14ac:dyDescent="0.25">
      <c r="A9" s="124" t="s">
        <v>7</v>
      </c>
      <c r="B9" s="124"/>
      <c r="C9" s="124"/>
      <c r="D9" s="124"/>
      <c r="E9" s="125"/>
      <c r="F9" s="68"/>
    </row>
    <row r="10" spans="1:7" s="6" customFormat="1" ht="26.25" customHeight="1" x14ac:dyDescent="0.25">
      <c r="A10" s="114" t="s">
        <v>8</v>
      </c>
      <c r="B10" s="114"/>
      <c r="C10" s="114"/>
      <c r="D10" s="114"/>
      <c r="E10" s="126"/>
      <c r="F10" s="86"/>
    </row>
    <row r="11" spans="1:7" x14ac:dyDescent="0.25">
      <c r="A11" s="80"/>
      <c r="B11" s="100"/>
      <c r="C11" s="17"/>
      <c r="D11" s="80"/>
      <c r="E11" s="48"/>
      <c r="F11" s="68"/>
    </row>
    <row r="12" spans="1:7" x14ac:dyDescent="0.25">
      <c r="A12" s="3" t="s">
        <v>9</v>
      </c>
      <c r="B12" s="100"/>
      <c r="C12" s="17"/>
      <c r="D12" s="80"/>
      <c r="E12" s="48"/>
      <c r="F12" s="68"/>
    </row>
    <row r="13" spans="1:7" x14ac:dyDescent="0.25">
      <c r="A13" s="114" t="s">
        <v>10</v>
      </c>
      <c r="B13" s="114"/>
      <c r="C13" s="114"/>
      <c r="D13" s="114"/>
      <c r="E13" s="126"/>
      <c r="F13" s="68"/>
    </row>
    <row r="14" spans="1:7" x14ac:dyDescent="0.25">
      <c r="A14" s="114" t="s">
        <v>28</v>
      </c>
      <c r="B14" s="114"/>
      <c r="C14" s="114"/>
      <c r="D14" s="114"/>
      <c r="E14" s="114"/>
      <c r="F14" s="68"/>
    </row>
    <row r="15" spans="1:7" ht="37.5" x14ac:dyDescent="0.25">
      <c r="A15" s="11" t="s">
        <v>72</v>
      </c>
      <c r="B15" s="97">
        <v>2421.8000000000002</v>
      </c>
      <c r="C15" s="17"/>
      <c r="D15" s="80"/>
      <c r="E15" s="23">
        <v>700</v>
      </c>
      <c r="F15" s="68"/>
    </row>
    <row r="16" spans="1:7" x14ac:dyDescent="0.25">
      <c r="A16" s="75" t="s">
        <v>69</v>
      </c>
      <c r="B16" s="97">
        <f>B15</f>
        <v>2421.8000000000002</v>
      </c>
      <c r="C16" s="82"/>
      <c r="D16" s="81"/>
      <c r="E16" s="23">
        <f>SUM(E15:E15)</f>
        <v>700</v>
      </c>
      <c r="F16" s="68"/>
    </row>
    <row r="17" spans="1:7" x14ac:dyDescent="0.25">
      <c r="A17" s="127" t="s">
        <v>98</v>
      </c>
      <c r="B17" s="128"/>
      <c r="C17" s="128"/>
      <c r="D17" s="128"/>
      <c r="E17" s="129"/>
      <c r="F17" s="68"/>
    </row>
    <row r="18" spans="1:7" ht="56.25" x14ac:dyDescent="0.25">
      <c r="A18" s="11" t="s">
        <v>99</v>
      </c>
      <c r="B18" s="97">
        <v>60000</v>
      </c>
      <c r="C18" s="93"/>
      <c r="D18" s="92"/>
      <c r="E18" s="23">
        <v>42370</v>
      </c>
      <c r="F18" s="68"/>
    </row>
    <row r="19" spans="1:7" x14ac:dyDescent="0.25">
      <c r="A19" s="75" t="s">
        <v>69</v>
      </c>
      <c r="B19" s="97">
        <f>B18</f>
        <v>60000</v>
      </c>
      <c r="C19" s="95"/>
      <c r="D19" s="94"/>
      <c r="E19" s="23">
        <f>E18</f>
        <v>42370</v>
      </c>
      <c r="F19" s="68"/>
    </row>
    <row r="20" spans="1:7" ht="37.5" x14ac:dyDescent="0.25">
      <c r="A20" s="3" t="s">
        <v>11</v>
      </c>
      <c r="B20" s="97">
        <f>B16+B19</f>
        <v>62421.8</v>
      </c>
      <c r="C20" s="82"/>
      <c r="D20" s="81"/>
      <c r="E20" s="23">
        <f>E16+E18</f>
        <v>43070</v>
      </c>
      <c r="F20" s="68"/>
    </row>
    <row r="21" spans="1:7" x14ac:dyDescent="0.25">
      <c r="A21" s="116" t="s">
        <v>12</v>
      </c>
      <c r="B21" s="116"/>
      <c r="C21" s="116"/>
      <c r="D21" s="116"/>
      <c r="E21" s="116"/>
      <c r="F21" s="68"/>
    </row>
    <row r="22" spans="1:7" ht="18.75" customHeight="1" x14ac:dyDescent="0.25">
      <c r="A22" s="114" t="s">
        <v>74</v>
      </c>
      <c r="B22" s="114"/>
      <c r="C22" s="114"/>
      <c r="D22" s="114"/>
      <c r="E22" s="114"/>
      <c r="F22" s="83"/>
    </row>
    <row r="23" spans="1:7" ht="21.75" customHeight="1" x14ac:dyDescent="0.25">
      <c r="A23" s="114" t="s">
        <v>73</v>
      </c>
      <c r="B23" s="114"/>
      <c r="C23" s="114"/>
      <c r="D23" s="114"/>
      <c r="E23" s="114"/>
      <c r="F23" s="76"/>
    </row>
    <row r="24" spans="1:7" ht="75.75" customHeight="1" x14ac:dyDescent="0.25">
      <c r="A24" s="11" t="s">
        <v>63</v>
      </c>
      <c r="B24" s="97">
        <v>1916.8</v>
      </c>
      <c r="C24" s="81"/>
      <c r="D24" s="81">
        <v>13.1</v>
      </c>
      <c r="E24" s="80"/>
      <c r="F24" s="74"/>
    </row>
    <row r="25" spans="1:7" ht="57" customHeight="1" x14ac:dyDescent="0.25">
      <c r="A25" s="11" t="s">
        <v>65</v>
      </c>
      <c r="B25" s="97">
        <v>3837.9</v>
      </c>
      <c r="C25" s="81"/>
      <c r="D25" s="81">
        <v>12.4</v>
      </c>
      <c r="E25" s="80"/>
      <c r="F25" s="78"/>
      <c r="G25" s="22"/>
    </row>
    <row r="26" spans="1:7" ht="21" customHeight="1" x14ac:dyDescent="0.25">
      <c r="A26" s="75" t="s">
        <v>69</v>
      </c>
      <c r="B26" s="97">
        <f>B24+B25</f>
        <v>5754.7</v>
      </c>
      <c r="C26" s="81"/>
      <c r="D26" s="81">
        <f>D24+D25</f>
        <v>25.5</v>
      </c>
      <c r="E26" s="80"/>
      <c r="F26" s="72"/>
    </row>
    <row r="27" spans="1:7" ht="21" customHeight="1" x14ac:dyDescent="0.25">
      <c r="A27" s="115" t="s">
        <v>76</v>
      </c>
      <c r="B27" s="115"/>
      <c r="C27" s="115"/>
      <c r="D27" s="115"/>
      <c r="E27" s="115"/>
      <c r="F27" s="74"/>
    </row>
    <row r="28" spans="1:7" ht="64.5" customHeight="1" x14ac:dyDescent="0.25">
      <c r="A28" s="11" t="s">
        <v>64</v>
      </c>
      <c r="B28" s="97">
        <v>2850</v>
      </c>
      <c r="C28" s="81"/>
      <c r="D28" s="97">
        <v>7</v>
      </c>
      <c r="E28" s="80"/>
      <c r="F28" s="77"/>
    </row>
    <row r="29" spans="1:7" ht="19.5" customHeight="1" x14ac:dyDescent="0.25">
      <c r="A29" s="75" t="s">
        <v>69</v>
      </c>
      <c r="B29" s="97">
        <f>B28</f>
        <v>2850</v>
      </c>
      <c r="C29" s="81"/>
      <c r="D29" s="97">
        <f>D28</f>
        <v>7</v>
      </c>
      <c r="E29" s="80"/>
      <c r="F29" s="77"/>
    </row>
    <row r="30" spans="1:7" ht="20.25" customHeight="1" x14ac:dyDescent="0.25">
      <c r="A30" s="115" t="s">
        <v>24</v>
      </c>
      <c r="B30" s="115"/>
      <c r="C30" s="115"/>
      <c r="D30" s="115"/>
      <c r="E30" s="115"/>
      <c r="F30" s="77"/>
    </row>
    <row r="31" spans="1:7" ht="63" customHeight="1" x14ac:dyDescent="0.25">
      <c r="A31" s="11" t="s">
        <v>77</v>
      </c>
      <c r="B31" s="97">
        <v>8069.7</v>
      </c>
      <c r="C31" s="80"/>
      <c r="D31" s="81">
        <v>7.7</v>
      </c>
      <c r="E31" s="80"/>
      <c r="F31" s="74"/>
    </row>
    <row r="32" spans="1:7" ht="22.5" customHeight="1" x14ac:dyDescent="0.25">
      <c r="A32" s="75" t="s">
        <v>69</v>
      </c>
      <c r="B32" s="97">
        <f>B31</f>
        <v>8069.7</v>
      </c>
      <c r="C32" s="81"/>
      <c r="D32" s="81">
        <f>D31</f>
        <v>7.7</v>
      </c>
      <c r="E32" s="80"/>
      <c r="F32" s="72"/>
    </row>
    <row r="33" spans="1:8" ht="19.5" customHeight="1" x14ac:dyDescent="0.25">
      <c r="A33" s="115" t="s">
        <v>75</v>
      </c>
      <c r="B33" s="115"/>
      <c r="C33" s="115"/>
      <c r="D33" s="115"/>
      <c r="E33" s="115"/>
      <c r="F33" s="74"/>
    </row>
    <row r="34" spans="1:8" ht="59.25" customHeight="1" x14ac:dyDescent="0.25">
      <c r="A34" s="11" t="s">
        <v>66</v>
      </c>
      <c r="B34" s="97">
        <v>8252.7000000000007</v>
      </c>
      <c r="C34" s="17"/>
      <c r="D34" s="81">
        <v>8.8000000000000007</v>
      </c>
      <c r="E34" s="48"/>
      <c r="F34" s="74"/>
    </row>
    <row r="35" spans="1:8" x14ac:dyDescent="0.25">
      <c r="A35" s="75" t="s">
        <v>69</v>
      </c>
      <c r="B35" s="97">
        <f>B34</f>
        <v>8252.7000000000007</v>
      </c>
      <c r="C35" s="17"/>
      <c r="D35" s="81">
        <f>D34</f>
        <v>8.8000000000000007</v>
      </c>
      <c r="E35" s="48"/>
      <c r="F35" s="68"/>
    </row>
    <row r="36" spans="1:8" ht="17.25" customHeight="1" x14ac:dyDescent="0.25">
      <c r="A36" s="113" t="s">
        <v>30</v>
      </c>
      <c r="B36" s="113"/>
      <c r="C36" s="113"/>
      <c r="D36" s="113"/>
      <c r="E36" s="113"/>
      <c r="F36" s="85"/>
    </row>
    <row r="37" spans="1:8" ht="40.5" customHeight="1" x14ac:dyDescent="0.25">
      <c r="A37" s="11" t="s">
        <v>78</v>
      </c>
      <c r="B37" s="10">
        <v>22475.9</v>
      </c>
      <c r="C37" s="57">
        <v>2.6</v>
      </c>
      <c r="D37" s="2"/>
      <c r="E37" s="82"/>
      <c r="F37" s="68"/>
      <c r="G37" s="22"/>
    </row>
    <row r="38" spans="1:8" ht="22.5" customHeight="1" x14ac:dyDescent="0.25">
      <c r="A38" s="75" t="s">
        <v>69</v>
      </c>
      <c r="B38" s="10">
        <f>B37</f>
        <v>22475.9</v>
      </c>
      <c r="C38" s="10">
        <f>SUM(C37:C37)</f>
        <v>2.6</v>
      </c>
      <c r="D38" s="5"/>
      <c r="E38" s="82"/>
      <c r="F38" s="68"/>
      <c r="G38" s="22"/>
    </row>
    <row r="39" spans="1:8" ht="18.75" customHeight="1" x14ac:dyDescent="0.25">
      <c r="A39" s="113" t="s">
        <v>70</v>
      </c>
      <c r="B39" s="113"/>
      <c r="C39" s="113"/>
      <c r="D39" s="113"/>
      <c r="E39" s="113"/>
      <c r="F39" s="68"/>
    </row>
    <row r="40" spans="1:8" ht="40.5" customHeight="1" x14ac:dyDescent="0.25">
      <c r="A40" s="11" t="s">
        <v>107</v>
      </c>
      <c r="B40" s="10">
        <v>22452.9</v>
      </c>
      <c r="C40" s="10">
        <v>2.6</v>
      </c>
      <c r="D40" s="2"/>
      <c r="E40" s="82"/>
      <c r="F40" s="68"/>
    </row>
    <row r="41" spans="1:8" ht="23.25" customHeight="1" x14ac:dyDescent="0.25">
      <c r="A41" s="75" t="s">
        <v>69</v>
      </c>
      <c r="B41" s="10">
        <f>B40</f>
        <v>22452.9</v>
      </c>
      <c r="C41" s="10">
        <f>SUM(C40:C40)</f>
        <v>2.6</v>
      </c>
      <c r="D41" s="2"/>
      <c r="E41" s="82"/>
      <c r="F41" s="68"/>
      <c r="G41" s="22"/>
    </row>
    <row r="42" spans="1:8" ht="18.75" customHeight="1" x14ac:dyDescent="0.25">
      <c r="A42" s="113" t="s">
        <v>13</v>
      </c>
      <c r="B42" s="113"/>
      <c r="C42" s="113"/>
      <c r="D42" s="113"/>
      <c r="E42" s="113"/>
      <c r="F42" s="68"/>
    </row>
    <row r="43" spans="1:8" ht="37.5" x14ac:dyDescent="0.25">
      <c r="A43" s="11" t="s">
        <v>79</v>
      </c>
      <c r="B43" s="10">
        <v>30693.7</v>
      </c>
      <c r="C43" s="10">
        <v>3.6</v>
      </c>
      <c r="D43" s="2"/>
      <c r="E43" s="82"/>
      <c r="F43" s="68"/>
    </row>
    <row r="44" spans="1:8" ht="23.25" customHeight="1" x14ac:dyDescent="0.25">
      <c r="A44" s="75" t="s">
        <v>69</v>
      </c>
      <c r="B44" s="10">
        <f>B43</f>
        <v>30693.7</v>
      </c>
      <c r="C44" s="10">
        <f>SUM(C43:C43)</f>
        <v>3.6</v>
      </c>
      <c r="D44" s="4"/>
      <c r="E44" s="82"/>
      <c r="F44" s="68"/>
      <c r="G44" s="22"/>
      <c r="H44" s="22"/>
    </row>
    <row r="45" spans="1:8" ht="18.75" customHeight="1" x14ac:dyDescent="0.25">
      <c r="A45" s="102" t="s">
        <v>26</v>
      </c>
      <c r="B45" s="102"/>
      <c r="C45" s="102"/>
      <c r="D45" s="102"/>
      <c r="E45" s="102"/>
      <c r="F45" s="68"/>
    </row>
    <row r="46" spans="1:8" ht="39" customHeight="1" x14ac:dyDescent="0.25">
      <c r="A46" s="41" t="s">
        <v>80</v>
      </c>
      <c r="B46" s="10">
        <v>15255.2</v>
      </c>
      <c r="C46" s="10">
        <v>1.7</v>
      </c>
      <c r="D46" s="4"/>
      <c r="E46" s="82"/>
      <c r="F46" s="69"/>
    </row>
    <row r="47" spans="1:8" ht="22.5" customHeight="1" x14ac:dyDescent="0.25">
      <c r="A47" s="75" t="s">
        <v>69</v>
      </c>
      <c r="B47" s="10">
        <f>B46</f>
        <v>15255.2</v>
      </c>
      <c r="C47" s="10">
        <f>SUM(C46:C46)</f>
        <v>1.7</v>
      </c>
      <c r="D47" s="4"/>
      <c r="E47" s="82"/>
      <c r="F47" s="68"/>
    </row>
    <row r="48" spans="1:8" ht="18.75" customHeight="1" x14ac:dyDescent="0.25">
      <c r="A48" s="111" t="s">
        <v>14</v>
      </c>
      <c r="B48" s="111"/>
      <c r="C48" s="111"/>
      <c r="D48" s="111"/>
      <c r="E48" s="111"/>
      <c r="F48" s="68"/>
    </row>
    <row r="49" spans="1:9" ht="41.25" customHeight="1" x14ac:dyDescent="0.25">
      <c r="A49" s="15" t="s">
        <v>108</v>
      </c>
      <c r="B49" s="10">
        <v>25467.3</v>
      </c>
      <c r="C49" s="37">
        <v>3</v>
      </c>
      <c r="D49" s="4"/>
      <c r="E49" s="82"/>
      <c r="F49" s="68"/>
    </row>
    <row r="50" spans="1:9" ht="27" customHeight="1" x14ac:dyDescent="0.25">
      <c r="A50" s="75" t="s">
        <v>69</v>
      </c>
      <c r="B50" s="10">
        <f>B49</f>
        <v>25467.3</v>
      </c>
      <c r="C50" s="10">
        <f>SUM(C49:C49)</f>
        <v>3</v>
      </c>
      <c r="D50" s="4"/>
      <c r="E50" s="82"/>
      <c r="F50" s="68"/>
      <c r="G50" s="22"/>
    </row>
    <row r="51" spans="1:9" ht="21" customHeight="1" x14ac:dyDescent="0.25">
      <c r="A51" s="102" t="s">
        <v>15</v>
      </c>
      <c r="B51" s="102"/>
      <c r="C51" s="102"/>
      <c r="D51" s="102"/>
      <c r="E51" s="102"/>
      <c r="F51" s="68"/>
    </row>
    <row r="52" spans="1:9" ht="39.75" customHeight="1" x14ac:dyDescent="0.25">
      <c r="A52" s="11" t="s">
        <v>109</v>
      </c>
      <c r="B52" s="10">
        <v>23404.2</v>
      </c>
      <c r="C52" s="10">
        <v>2.8</v>
      </c>
      <c r="D52" s="4"/>
      <c r="E52" s="82"/>
      <c r="F52" s="70"/>
      <c r="I52" s="22"/>
    </row>
    <row r="53" spans="1:9" ht="21.75" customHeight="1" x14ac:dyDescent="0.25">
      <c r="A53" s="75" t="s">
        <v>69</v>
      </c>
      <c r="B53" s="10">
        <f>B52</f>
        <v>23404.2</v>
      </c>
      <c r="C53" s="10">
        <f>SUM(C52:C52)</f>
        <v>2.8</v>
      </c>
      <c r="D53" s="4"/>
      <c r="E53" s="82"/>
      <c r="F53" s="68"/>
      <c r="G53" s="22"/>
    </row>
    <row r="54" spans="1:9" ht="22.5" customHeight="1" x14ac:dyDescent="0.25">
      <c r="A54" s="102" t="s">
        <v>16</v>
      </c>
      <c r="B54" s="102"/>
      <c r="C54" s="102"/>
      <c r="D54" s="102"/>
      <c r="E54" s="102"/>
      <c r="F54" s="68"/>
      <c r="G54" s="22"/>
    </row>
    <row r="55" spans="1:9" ht="37.5" x14ac:dyDescent="0.25">
      <c r="A55" s="53" t="s">
        <v>106</v>
      </c>
      <c r="B55" s="57">
        <v>26407.1</v>
      </c>
      <c r="C55" s="57">
        <v>3.1</v>
      </c>
      <c r="D55" s="55"/>
      <c r="E55" s="55"/>
      <c r="F55" s="68"/>
    </row>
    <row r="56" spans="1:9" ht="24" customHeight="1" x14ac:dyDescent="0.25">
      <c r="A56" s="75" t="s">
        <v>69</v>
      </c>
      <c r="B56" s="10">
        <f>B55</f>
        <v>26407.1</v>
      </c>
      <c r="C56" s="10">
        <f>SUM(C55:C55)</f>
        <v>3.1</v>
      </c>
      <c r="D56" s="4"/>
      <c r="E56" s="82"/>
      <c r="F56" s="68"/>
      <c r="G56" s="22"/>
    </row>
    <row r="57" spans="1:9" ht="21.75" customHeight="1" x14ac:dyDescent="0.25">
      <c r="A57" s="102" t="s">
        <v>40</v>
      </c>
      <c r="B57" s="102"/>
      <c r="C57" s="102"/>
      <c r="D57" s="102"/>
      <c r="E57" s="102"/>
      <c r="F57" s="68"/>
      <c r="G57" s="22"/>
    </row>
    <row r="58" spans="1:9" ht="48" customHeight="1" x14ac:dyDescent="0.25">
      <c r="A58" s="52" t="s">
        <v>81</v>
      </c>
      <c r="B58" s="57">
        <v>19461.5</v>
      </c>
      <c r="C58" s="10">
        <v>2.2999999999999998</v>
      </c>
      <c r="D58" s="4"/>
      <c r="E58" s="82"/>
      <c r="F58" s="68"/>
      <c r="G58" s="22"/>
    </row>
    <row r="59" spans="1:9" ht="24.75" customHeight="1" x14ac:dyDescent="0.25">
      <c r="A59" s="75" t="s">
        <v>69</v>
      </c>
      <c r="B59" s="10">
        <f>B58</f>
        <v>19461.5</v>
      </c>
      <c r="C59" s="10">
        <f>SUM(C58:C58)</f>
        <v>2.2999999999999998</v>
      </c>
      <c r="D59" s="4"/>
      <c r="E59" s="82"/>
      <c r="F59" s="68"/>
      <c r="G59" s="22"/>
    </row>
    <row r="60" spans="1:9" ht="24" customHeight="1" x14ac:dyDescent="0.25">
      <c r="A60" s="111" t="s">
        <v>17</v>
      </c>
      <c r="B60" s="111"/>
      <c r="C60" s="111"/>
      <c r="D60" s="111"/>
      <c r="E60" s="111"/>
      <c r="F60" s="68"/>
    </row>
    <row r="61" spans="1:9" ht="56.25" x14ac:dyDescent="0.25">
      <c r="A61" s="11" t="s">
        <v>110</v>
      </c>
      <c r="B61" s="10">
        <v>21902.799999999999</v>
      </c>
      <c r="C61" s="10">
        <v>2.6</v>
      </c>
      <c r="D61" s="4"/>
      <c r="E61" s="82"/>
      <c r="F61" s="68"/>
    </row>
    <row r="62" spans="1:9" ht="25.5" customHeight="1" x14ac:dyDescent="0.25">
      <c r="A62" s="75" t="s">
        <v>69</v>
      </c>
      <c r="B62" s="10">
        <f>B61</f>
        <v>21902.799999999999</v>
      </c>
      <c r="C62" s="10">
        <f>SUM(C61:C61)</f>
        <v>2.6</v>
      </c>
      <c r="D62" s="4"/>
      <c r="E62" s="82"/>
      <c r="F62" s="68"/>
    </row>
    <row r="63" spans="1:9" ht="20.25" customHeight="1" x14ac:dyDescent="0.25">
      <c r="A63" s="102" t="s">
        <v>18</v>
      </c>
      <c r="B63" s="102"/>
      <c r="C63" s="102"/>
      <c r="D63" s="102"/>
      <c r="E63" s="102"/>
      <c r="F63" s="68"/>
    </row>
    <row r="64" spans="1:9" ht="37.5" x14ac:dyDescent="0.25">
      <c r="A64" s="11" t="s">
        <v>82</v>
      </c>
      <c r="B64" s="10">
        <v>11518.7</v>
      </c>
      <c r="C64" s="10">
        <v>1.4</v>
      </c>
      <c r="D64" s="4"/>
      <c r="E64" s="82"/>
      <c r="F64" s="68"/>
    </row>
    <row r="65" spans="1:7" ht="26.25" customHeight="1" x14ac:dyDescent="0.25">
      <c r="A65" s="75" t="s">
        <v>69</v>
      </c>
      <c r="B65" s="10">
        <f>B64</f>
        <v>11518.7</v>
      </c>
      <c r="C65" s="10">
        <f>SUM(C64:C64)</f>
        <v>1.4</v>
      </c>
      <c r="D65" s="4"/>
      <c r="E65" s="82"/>
      <c r="F65" s="68"/>
    </row>
    <row r="66" spans="1:7" ht="21" customHeight="1" x14ac:dyDescent="0.25">
      <c r="A66" s="102" t="s">
        <v>19</v>
      </c>
      <c r="B66" s="102"/>
      <c r="C66" s="102"/>
      <c r="D66" s="102"/>
      <c r="E66" s="102"/>
      <c r="F66" s="68"/>
    </row>
    <row r="67" spans="1:7" ht="46.5" customHeight="1" x14ac:dyDescent="0.25">
      <c r="A67" s="11" t="s">
        <v>83</v>
      </c>
      <c r="B67" s="10">
        <v>17696.400000000001</v>
      </c>
      <c r="C67" s="10">
        <v>2.1</v>
      </c>
      <c r="D67" s="4"/>
      <c r="E67" s="82"/>
      <c r="F67" s="68"/>
    </row>
    <row r="68" spans="1:7" ht="24.75" customHeight="1" x14ac:dyDescent="0.25">
      <c r="A68" s="75" t="s">
        <v>69</v>
      </c>
      <c r="B68" s="10">
        <f>B67</f>
        <v>17696.400000000001</v>
      </c>
      <c r="C68" s="10">
        <f>SUM(C67:C67)</f>
        <v>2.1</v>
      </c>
      <c r="D68" s="4"/>
      <c r="E68" s="82"/>
      <c r="F68" s="68"/>
    </row>
    <row r="69" spans="1:7" ht="20.25" customHeight="1" x14ac:dyDescent="0.25">
      <c r="A69" s="111" t="s">
        <v>41</v>
      </c>
      <c r="B69" s="111"/>
      <c r="C69" s="111"/>
      <c r="D69" s="111"/>
      <c r="E69" s="111"/>
      <c r="F69" s="68"/>
    </row>
    <row r="70" spans="1:7" ht="37.5" x14ac:dyDescent="0.25">
      <c r="A70" s="11" t="s">
        <v>111</v>
      </c>
      <c r="B70" s="10">
        <v>30315.5</v>
      </c>
      <c r="C70" s="10">
        <v>3.6</v>
      </c>
      <c r="D70" s="4"/>
      <c r="E70" s="82"/>
      <c r="F70" s="68"/>
    </row>
    <row r="71" spans="1:7" ht="25.5" customHeight="1" x14ac:dyDescent="0.25">
      <c r="A71" s="75" t="s">
        <v>69</v>
      </c>
      <c r="B71" s="10">
        <f>B70</f>
        <v>30315.5</v>
      </c>
      <c r="C71" s="10">
        <f>C70</f>
        <v>3.6</v>
      </c>
      <c r="D71" s="4"/>
      <c r="E71" s="82"/>
      <c r="F71" s="68"/>
    </row>
    <row r="72" spans="1:7" ht="19.5" customHeight="1" x14ac:dyDescent="0.25">
      <c r="A72" s="102" t="s">
        <v>20</v>
      </c>
      <c r="B72" s="102"/>
      <c r="C72" s="102"/>
      <c r="D72" s="102"/>
      <c r="E72" s="102"/>
      <c r="F72" s="68"/>
    </row>
    <row r="73" spans="1:7" ht="56.25" x14ac:dyDescent="0.25">
      <c r="A73" s="52" t="s">
        <v>84</v>
      </c>
      <c r="B73" s="10">
        <v>19117.7</v>
      </c>
      <c r="C73" s="38">
        <v>2.2000000000000002</v>
      </c>
      <c r="D73" s="4"/>
      <c r="E73" s="82"/>
      <c r="F73" s="68"/>
    </row>
    <row r="74" spans="1:7" ht="27" customHeight="1" x14ac:dyDescent="0.25">
      <c r="A74" s="75" t="s">
        <v>69</v>
      </c>
      <c r="B74" s="10">
        <f>B73</f>
        <v>19117.7</v>
      </c>
      <c r="C74" s="10">
        <f>C73</f>
        <v>2.2000000000000002</v>
      </c>
      <c r="D74" s="4"/>
      <c r="E74" s="82"/>
      <c r="F74" s="68"/>
    </row>
    <row r="75" spans="1:7" ht="20.25" customHeight="1" x14ac:dyDescent="0.25">
      <c r="A75" s="102" t="s">
        <v>21</v>
      </c>
      <c r="B75" s="102"/>
      <c r="C75" s="102"/>
      <c r="D75" s="102"/>
      <c r="E75" s="102"/>
      <c r="F75" s="68"/>
    </row>
    <row r="76" spans="1:7" ht="42.75" customHeight="1" x14ac:dyDescent="0.25">
      <c r="A76" s="11" t="s">
        <v>112</v>
      </c>
      <c r="B76" s="10">
        <v>24768.2</v>
      </c>
      <c r="C76" s="10">
        <v>2.9</v>
      </c>
      <c r="D76" s="4"/>
      <c r="E76" s="82"/>
      <c r="F76" s="68"/>
      <c r="G76" s="22"/>
    </row>
    <row r="77" spans="1:7" ht="25.5" customHeight="1" x14ac:dyDescent="0.25">
      <c r="A77" s="75" t="s">
        <v>69</v>
      </c>
      <c r="B77" s="10">
        <f>B76</f>
        <v>24768.2</v>
      </c>
      <c r="C77" s="10">
        <f>SUM(C76:C76)</f>
        <v>2.9</v>
      </c>
      <c r="D77" s="4"/>
      <c r="E77" s="82"/>
      <c r="F77" s="68"/>
      <c r="G77" s="22"/>
    </row>
    <row r="78" spans="1:7" ht="15.75" x14ac:dyDescent="0.25">
      <c r="A78" s="102" t="s">
        <v>22</v>
      </c>
      <c r="B78" s="102"/>
      <c r="C78" s="102"/>
      <c r="D78" s="102"/>
      <c r="E78" s="102"/>
      <c r="F78" s="68"/>
    </row>
    <row r="79" spans="1:7" ht="56.25" x14ac:dyDescent="0.25">
      <c r="A79" s="63" t="s">
        <v>85</v>
      </c>
      <c r="B79" s="19">
        <v>37822.699999999997</v>
      </c>
      <c r="C79" s="19">
        <f>4.4</f>
        <v>4.4000000000000004</v>
      </c>
      <c r="D79" s="9"/>
      <c r="E79" s="47"/>
      <c r="F79" s="68"/>
    </row>
    <row r="80" spans="1:7" ht="25.5" customHeight="1" x14ac:dyDescent="0.25">
      <c r="A80" s="75" t="s">
        <v>69</v>
      </c>
      <c r="B80" s="10">
        <f>B79</f>
        <v>37822.699999999997</v>
      </c>
      <c r="C80" s="10">
        <f>SUM(C79:C79)</f>
        <v>4.4000000000000004</v>
      </c>
      <c r="D80" s="4"/>
      <c r="E80" s="82"/>
      <c r="F80" s="68"/>
      <c r="G80" s="22"/>
    </row>
    <row r="81" spans="1:7" ht="23.25" customHeight="1" x14ac:dyDescent="0.25">
      <c r="A81" s="102" t="s">
        <v>23</v>
      </c>
      <c r="B81" s="102"/>
      <c r="C81" s="102"/>
      <c r="D81" s="102"/>
      <c r="E81" s="102"/>
      <c r="F81" s="68"/>
    </row>
    <row r="82" spans="1:7" ht="40.5" customHeight="1" x14ac:dyDescent="0.25">
      <c r="A82" s="11" t="s">
        <v>86</v>
      </c>
      <c r="B82" s="10">
        <v>27347</v>
      </c>
      <c r="C82" s="10">
        <v>3.2</v>
      </c>
      <c r="D82" s="4"/>
      <c r="E82" s="82"/>
      <c r="F82" s="68"/>
    </row>
    <row r="83" spans="1:7" ht="21.75" customHeight="1" x14ac:dyDescent="0.25">
      <c r="A83" s="75" t="s">
        <v>69</v>
      </c>
      <c r="B83" s="10">
        <f>B82</f>
        <v>27347</v>
      </c>
      <c r="C83" s="10">
        <f>SUM(C82:C82)</f>
        <v>3.2</v>
      </c>
      <c r="D83" s="4"/>
      <c r="E83" s="82"/>
      <c r="F83" s="68"/>
      <c r="G83" s="22"/>
    </row>
    <row r="84" spans="1:7" ht="21.75" customHeight="1" x14ac:dyDescent="0.25">
      <c r="A84" s="102" t="s">
        <v>28</v>
      </c>
      <c r="B84" s="102"/>
      <c r="C84" s="102"/>
      <c r="D84" s="102"/>
      <c r="E84" s="102"/>
      <c r="F84" s="68"/>
      <c r="G84" s="22"/>
    </row>
    <row r="85" spans="1:7" ht="66" customHeight="1" x14ac:dyDescent="0.25">
      <c r="A85" s="11" t="s">
        <v>113</v>
      </c>
      <c r="B85" s="10">
        <v>20653.5</v>
      </c>
      <c r="C85" s="10">
        <v>2.4</v>
      </c>
      <c r="D85" s="4"/>
      <c r="E85" s="82"/>
      <c r="F85" s="68"/>
    </row>
    <row r="86" spans="1:7" ht="29.25" customHeight="1" x14ac:dyDescent="0.25">
      <c r="A86" s="75" t="s">
        <v>69</v>
      </c>
      <c r="B86" s="10">
        <f>B85</f>
        <v>20653.5</v>
      </c>
      <c r="C86" s="10">
        <f>SUM(C85:C85)</f>
        <v>2.4</v>
      </c>
      <c r="D86" s="4"/>
      <c r="E86" s="82"/>
      <c r="F86" s="68"/>
      <c r="G86" s="22"/>
    </row>
    <row r="87" spans="1:7" ht="19.5" customHeight="1" x14ac:dyDescent="0.25">
      <c r="A87" s="102" t="s">
        <v>24</v>
      </c>
      <c r="B87" s="102"/>
      <c r="C87" s="102"/>
      <c r="D87" s="102"/>
      <c r="E87" s="102"/>
      <c r="F87" s="68"/>
      <c r="G87" s="22"/>
    </row>
    <row r="88" spans="1:7" ht="39" customHeight="1" x14ac:dyDescent="0.25">
      <c r="A88" s="11" t="s">
        <v>87</v>
      </c>
      <c r="B88" s="10">
        <v>16057.5</v>
      </c>
      <c r="C88" s="10">
        <v>1.9</v>
      </c>
      <c r="D88" s="4"/>
      <c r="E88" s="82"/>
      <c r="F88" s="68"/>
    </row>
    <row r="89" spans="1:7" ht="27.75" customHeight="1" x14ac:dyDescent="0.25">
      <c r="A89" s="75" t="s">
        <v>69</v>
      </c>
      <c r="B89" s="10">
        <f>B88</f>
        <v>16057.5</v>
      </c>
      <c r="C89" s="10">
        <f>SUM(C88:C88)</f>
        <v>1.9</v>
      </c>
      <c r="D89" s="4"/>
      <c r="E89" s="82"/>
      <c r="F89" s="68"/>
    </row>
    <row r="90" spans="1:7" ht="24" customHeight="1" x14ac:dyDescent="0.25">
      <c r="A90" s="111" t="s">
        <v>42</v>
      </c>
      <c r="B90" s="111"/>
      <c r="C90" s="111"/>
      <c r="D90" s="111"/>
      <c r="E90" s="111"/>
      <c r="F90" s="68"/>
      <c r="G90" s="22"/>
    </row>
    <row r="91" spans="1:7" ht="37.5" x14ac:dyDescent="0.25">
      <c r="A91" s="11" t="s">
        <v>114</v>
      </c>
      <c r="B91" s="10">
        <v>11644.8</v>
      </c>
      <c r="C91" s="10">
        <v>1.4</v>
      </c>
      <c r="D91" s="4"/>
      <c r="E91" s="82"/>
      <c r="F91" s="68"/>
    </row>
    <row r="92" spans="1:7" ht="22.5" customHeight="1" x14ac:dyDescent="0.25">
      <c r="A92" s="75" t="s">
        <v>69</v>
      </c>
      <c r="B92" s="10">
        <f>B91</f>
        <v>11644.8</v>
      </c>
      <c r="C92" s="10">
        <f>SUM(C91:C91)</f>
        <v>1.4</v>
      </c>
      <c r="D92" s="4"/>
      <c r="E92" s="82"/>
      <c r="F92" s="68"/>
    </row>
    <row r="93" spans="1:7" ht="20.25" customHeight="1" x14ac:dyDescent="0.25">
      <c r="A93" s="102" t="s">
        <v>29</v>
      </c>
      <c r="B93" s="102"/>
      <c r="C93" s="102"/>
      <c r="D93" s="102"/>
      <c r="E93" s="102"/>
      <c r="F93" s="68"/>
    </row>
    <row r="94" spans="1:7" ht="37.5" x14ac:dyDescent="0.25">
      <c r="A94" s="11" t="s">
        <v>88</v>
      </c>
      <c r="B94" s="10">
        <v>9937.1</v>
      </c>
      <c r="C94" s="10">
        <v>1.2</v>
      </c>
      <c r="D94" s="4"/>
      <c r="E94" s="82"/>
      <c r="F94" s="68"/>
    </row>
    <row r="95" spans="1:7" ht="35.25" customHeight="1" x14ac:dyDescent="0.25">
      <c r="A95" s="75" t="s">
        <v>69</v>
      </c>
      <c r="B95" s="10">
        <f>B94</f>
        <v>9937.1</v>
      </c>
      <c r="C95" s="10">
        <f>SUM(C94:C94)</f>
        <v>1.2</v>
      </c>
      <c r="D95" s="4"/>
      <c r="E95" s="82"/>
      <c r="F95" s="68"/>
    </row>
    <row r="96" spans="1:7" ht="19.5" customHeight="1" x14ac:dyDescent="0.25">
      <c r="A96" s="102" t="s">
        <v>35</v>
      </c>
      <c r="B96" s="102"/>
      <c r="C96" s="102"/>
      <c r="D96" s="102"/>
      <c r="E96" s="102"/>
      <c r="F96" s="68"/>
    </row>
    <row r="97" spans="1:7" ht="37.5" x14ac:dyDescent="0.25">
      <c r="A97" s="53" t="s">
        <v>89</v>
      </c>
      <c r="B97" s="10">
        <v>14567.5</v>
      </c>
      <c r="C97" s="57">
        <v>1.7</v>
      </c>
      <c r="D97" s="55"/>
      <c r="E97" s="46"/>
      <c r="F97" s="68"/>
    </row>
    <row r="98" spans="1:7" ht="18" customHeight="1" x14ac:dyDescent="0.25">
      <c r="A98" s="75" t="s">
        <v>69</v>
      </c>
      <c r="B98" s="10">
        <f>B97</f>
        <v>14567.5</v>
      </c>
      <c r="C98" s="10">
        <f>SUM(C97:C97)</f>
        <v>1.7</v>
      </c>
      <c r="D98" s="4"/>
      <c r="E98" s="82"/>
      <c r="F98" s="68"/>
    </row>
    <row r="99" spans="1:7" ht="20.25" customHeight="1" x14ac:dyDescent="0.25">
      <c r="A99" s="102" t="s">
        <v>25</v>
      </c>
      <c r="B99" s="102"/>
      <c r="C99" s="102"/>
      <c r="D99" s="102"/>
      <c r="E99" s="102"/>
      <c r="F99" s="68"/>
    </row>
    <row r="100" spans="1:7" ht="66" customHeight="1" x14ac:dyDescent="0.25">
      <c r="A100" s="11" t="s">
        <v>115</v>
      </c>
      <c r="B100" s="10">
        <v>40458.800000000003</v>
      </c>
      <c r="C100" s="10">
        <v>4.8</v>
      </c>
      <c r="D100" s="4"/>
      <c r="E100" s="82"/>
      <c r="F100" s="68"/>
    </row>
    <row r="101" spans="1:7" ht="26.25" customHeight="1" x14ac:dyDescent="0.25">
      <c r="A101" s="75" t="s">
        <v>69</v>
      </c>
      <c r="B101" s="10">
        <f>B100</f>
        <v>40458.800000000003</v>
      </c>
      <c r="C101" s="10">
        <f>SUM(C100:C100)</f>
        <v>4.8</v>
      </c>
      <c r="D101" s="4"/>
      <c r="E101" s="82"/>
      <c r="F101" s="68"/>
      <c r="G101" s="22"/>
    </row>
    <row r="102" spans="1:7" ht="42" customHeight="1" x14ac:dyDescent="0.25">
      <c r="A102" s="11" t="s">
        <v>104</v>
      </c>
      <c r="B102" s="10">
        <f>B38+B41+B44+B47+B50+B53+B56+B59+B62+B65+B68+B71+B74+B77+B80+B83+B86+B89+B92+B95+B98+B101+B35+B32+B29+B26</f>
        <v>514353.10000000003</v>
      </c>
      <c r="C102" s="10">
        <f>C101+C98+C95+C92+C89+C86+C83+C80+C77+C74+C71+C68+C65+C62+C59+C56+C53+C50+C47+C44+C41+C38</f>
        <v>57.500000000000007</v>
      </c>
      <c r="D102" s="4"/>
      <c r="E102" s="82"/>
      <c r="F102" s="68"/>
      <c r="G102" s="22"/>
    </row>
    <row r="103" spans="1:7" ht="18.75" customHeight="1" x14ac:dyDescent="0.25">
      <c r="A103" s="114" t="s">
        <v>10</v>
      </c>
      <c r="B103" s="114"/>
      <c r="C103" s="114"/>
      <c r="D103" s="114"/>
      <c r="E103" s="131"/>
      <c r="F103" s="68"/>
    </row>
    <row r="104" spans="1:7" ht="26.25" customHeight="1" x14ac:dyDescent="0.25">
      <c r="A104" s="132" t="s">
        <v>30</v>
      </c>
      <c r="B104" s="132"/>
      <c r="C104" s="132"/>
      <c r="D104" s="132"/>
      <c r="E104" s="132"/>
      <c r="F104" s="87"/>
    </row>
    <row r="105" spans="1:7" x14ac:dyDescent="0.25">
      <c r="A105" s="11" t="s">
        <v>46</v>
      </c>
      <c r="B105" s="97">
        <v>1827.7</v>
      </c>
      <c r="C105" s="17"/>
      <c r="D105" s="80"/>
      <c r="E105" s="23">
        <v>1300</v>
      </c>
      <c r="F105" s="87"/>
    </row>
    <row r="106" spans="1:7" x14ac:dyDescent="0.25">
      <c r="A106" s="75" t="s">
        <v>69</v>
      </c>
      <c r="B106" s="97">
        <f>1827.7317</f>
        <v>1827.7317</v>
      </c>
      <c r="C106" s="1"/>
      <c r="D106" s="17"/>
      <c r="E106" s="23">
        <f>E105</f>
        <v>1300</v>
      </c>
      <c r="F106" s="87"/>
    </row>
    <row r="107" spans="1:7" x14ac:dyDescent="0.3">
      <c r="A107" s="130" t="s">
        <v>31</v>
      </c>
      <c r="B107" s="130"/>
      <c r="C107" s="130"/>
      <c r="D107" s="130"/>
      <c r="E107" s="130"/>
      <c r="F107" s="88"/>
    </row>
    <row r="108" spans="1:7" x14ac:dyDescent="0.3">
      <c r="A108" s="12" t="s">
        <v>45</v>
      </c>
      <c r="B108" s="23">
        <v>1825.9</v>
      </c>
      <c r="C108" s="58"/>
      <c r="D108" s="12"/>
      <c r="E108" s="23">
        <v>1300</v>
      </c>
      <c r="F108" s="87"/>
    </row>
    <row r="109" spans="1:7" x14ac:dyDescent="0.3">
      <c r="A109" s="75" t="s">
        <v>69</v>
      </c>
      <c r="B109" s="23">
        <v>1825.8676</v>
      </c>
      <c r="C109" s="58"/>
      <c r="D109" s="12"/>
      <c r="E109" s="23">
        <f>E108</f>
        <v>1300</v>
      </c>
      <c r="F109" s="87"/>
    </row>
    <row r="110" spans="1:7" x14ac:dyDescent="0.3">
      <c r="A110" s="130" t="s">
        <v>13</v>
      </c>
      <c r="B110" s="130"/>
      <c r="C110" s="130"/>
      <c r="D110" s="130"/>
      <c r="E110" s="130"/>
      <c r="F110" s="88"/>
    </row>
    <row r="111" spans="1:7" x14ac:dyDescent="0.3">
      <c r="A111" s="13" t="s">
        <v>47</v>
      </c>
      <c r="B111" s="23">
        <v>2496</v>
      </c>
      <c r="C111" s="58"/>
      <c r="D111" s="12"/>
      <c r="E111" s="23">
        <v>1800</v>
      </c>
      <c r="F111" s="73"/>
    </row>
    <row r="112" spans="1:7" x14ac:dyDescent="0.25">
      <c r="A112" s="75" t="s">
        <v>69</v>
      </c>
      <c r="B112" s="23">
        <v>2496.0048999999999</v>
      </c>
      <c r="C112" s="23"/>
      <c r="D112" s="23"/>
      <c r="E112" s="23">
        <f>SUM(E111:E111)</f>
        <v>1800</v>
      </c>
      <c r="F112" s="88"/>
    </row>
    <row r="113" spans="1:8" x14ac:dyDescent="0.3">
      <c r="A113" s="130" t="s">
        <v>26</v>
      </c>
      <c r="B113" s="130"/>
      <c r="C113" s="130"/>
      <c r="D113" s="130"/>
      <c r="E113" s="130"/>
      <c r="F113" s="88"/>
    </row>
    <row r="114" spans="1:8" x14ac:dyDescent="0.3">
      <c r="A114" s="40" t="s">
        <v>48</v>
      </c>
      <c r="B114" s="23">
        <v>1240.5</v>
      </c>
      <c r="C114" s="39"/>
      <c r="D114" s="56"/>
      <c r="E114" s="23">
        <v>900</v>
      </c>
      <c r="F114" s="87"/>
    </row>
    <row r="115" spans="1:8" x14ac:dyDescent="0.25">
      <c r="A115" s="75" t="s">
        <v>69</v>
      </c>
      <c r="B115" s="23">
        <v>1240.5461</v>
      </c>
      <c r="C115" s="23"/>
      <c r="D115" s="23"/>
      <c r="E115" s="23">
        <f>E114</f>
        <v>900</v>
      </c>
      <c r="F115" s="87"/>
    </row>
    <row r="116" spans="1:8" x14ac:dyDescent="0.3">
      <c r="A116" s="130" t="s">
        <v>14</v>
      </c>
      <c r="B116" s="130"/>
      <c r="C116" s="130"/>
      <c r="D116" s="130"/>
      <c r="E116" s="130"/>
      <c r="F116" s="88"/>
    </row>
    <row r="117" spans="1:8" x14ac:dyDescent="0.3">
      <c r="A117" s="50" t="s">
        <v>61</v>
      </c>
      <c r="B117" s="23">
        <v>2070.9942999999998</v>
      </c>
      <c r="C117" s="58"/>
      <c r="D117" s="12"/>
      <c r="E117" s="23">
        <v>1500</v>
      </c>
      <c r="F117" s="87"/>
    </row>
    <row r="118" spans="1:8" x14ac:dyDescent="0.25">
      <c r="A118" s="75" t="s">
        <v>69</v>
      </c>
      <c r="B118" s="23">
        <f>B117</f>
        <v>2070.9942999999998</v>
      </c>
      <c r="C118" s="23"/>
      <c r="D118" s="23"/>
      <c r="E118" s="23">
        <v>1500</v>
      </c>
      <c r="F118" s="87"/>
    </row>
    <row r="119" spans="1:8" x14ac:dyDescent="0.3">
      <c r="A119" s="130" t="s">
        <v>15</v>
      </c>
      <c r="B119" s="130"/>
      <c r="C119" s="130"/>
      <c r="D119" s="130"/>
      <c r="E119" s="130"/>
      <c r="F119" s="88"/>
    </row>
    <row r="120" spans="1:8" x14ac:dyDescent="0.3">
      <c r="A120" s="43" t="s">
        <v>49</v>
      </c>
      <c r="B120" s="23">
        <v>1903.2270000000001</v>
      </c>
      <c r="C120" s="58"/>
      <c r="D120" s="12"/>
      <c r="E120" s="23">
        <v>1300</v>
      </c>
      <c r="F120" s="87"/>
    </row>
    <row r="121" spans="1:8" x14ac:dyDescent="0.3">
      <c r="A121" s="75" t="s">
        <v>69</v>
      </c>
      <c r="B121" s="23">
        <v>1903.23</v>
      </c>
      <c r="C121" s="58"/>
      <c r="D121" s="12"/>
      <c r="E121" s="23">
        <v>1300</v>
      </c>
      <c r="F121" s="73"/>
      <c r="G121" s="22"/>
    </row>
    <row r="122" spans="1:8" ht="21.75" customHeight="1" x14ac:dyDescent="0.3">
      <c r="A122" s="130" t="s">
        <v>16</v>
      </c>
      <c r="B122" s="130"/>
      <c r="C122" s="130"/>
      <c r="D122" s="130"/>
      <c r="E122" s="130"/>
      <c r="F122" s="88"/>
      <c r="H122" s="22"/>
    </row>
    <row r="123" spans="1:8" x14ac:dyDescent="0.3">
      <c r="A123" s="15" t="s">
        <v>67</v>
      </c>
      <c r="B123" s="23">
        <v>2147.4216999999999</v>
      </c>
      <c r="C123" s="58"/>
      <c r="D123" s="12"/>
      <c r="E123" s="23">
        <v>1500</v>
      </c>
      <c r="F123" s="87"/>
    </row>
    <row r="124" spans="1:8" x14ac:dyDescent="0.3">
      <c r="A124" s="75" t="s">
        <v>69</v>
      </c>
      <c r="B124" s="23">
        <v>2147.42</v>
      </c>
      <c r="C124" s="58"/>
      <c r="D124" s="12"/>
      <c r="E124" s="23">
        <v>1500</v>
      </c>
      <c r="F124" s="73"/>
    </row>
    <row r="125" spans="1:8" x14ac:dyDescent="0.3">
      <c r="A125" s="130" t="s">
        <v>40</v>
      </c>
      <c r="B125" s="130"/>
      <c r="C125" s="130"/>
      <c r="D125" s="130"/>
      <c r="E125" s="130"/>
      <c r="F125" s="88"/>
    </row>
    <row r="126" spans="1:8" x14ac:dyDescent="0.3">
      <c r="A126" s="90" t="s">
        <v>50</v>
      </c>
      <c r="B126" s="24">
        <v>1582.605</v>
      </c>
      <c r="C126" s="58"/>
      <c r="D126" s="12"/>
      <c r="E126" s="23">
        <v>1100</v>
      </c>
      <c r="F126" s="87"/>
    </row>
    <row r="127" spans="1:8" x14ac:dyDescent="0.3">
      <c r="A127" s="75" t="s">
        <v>69</v>
      </c>
      <c r="B127" s="24">
        <v>1582.61</v>
      </c>
      <c r="C127" s="58"/>
      <c r="D127" s="12"/>
      <c r="E127" s="23">
        <f>E126</f>
        <v>1100</v>
      </c>
      <c r="F127" s="87"/>
    </row>
    <row r="128" spans="1:8" x14ac:dyDescent="0.3">
      <c r="A128" s="130" t="s">
        <v>32</v>
      </c>
      <c r="B128" s="130"/>
      <c r="C128" s="130"/>
      <c r="D128" s="130"/>
      <c r="E128" s="130"/>
      <c r="F128" s="88"/>
    </row>
    <row r="129" spans="1:6" x14ac:dyDescent="0.3">
      <c r="A129" s="40" t="s">
        <v>51</v>
      </c>
      <c r="B129" s="39">
        <v>1781.1297</v>
      </c>
      <c r="C129" s="39"/>
      <c r="D129" s="56"/>
      <c r="E129" s="39">
        <v>1300</v>
      </c>
      <c r="F129" s="87"/>
    </row>
    <row r="130" spans="1:6" x14ac:dyDescent="0.3">
      <c r="A130" s="75" t="s">
        <v>69</v>
      </c>
      <c r="B130" s="23">
        <v>1781.1297</v>
      </c>
      <c r="C130" s="58"/>
      <c r="D130" s="12"/>
      <c r="E130" s="23">
        <v>1300</v>
      </c>
      <c r="F130" s="88"/>
    </row>
    <row r="131" spans="1:6" x14ac:dyDescent="0.3">
      <c r="A131" s="130" t="s">
        <v>33</v>
      </c>
      <c r="B131" s="130"/>
      <c r="C131" s="130"/>
      <c r="D131" s="130"/>
      <c r="E131" s="130"/>
      <c r="F131" s="88"/>
    </row>
    <row r="132" spans="1:6" x14ac:dyDescent="0.3">
      <c r="A132" s="40" t="s">
        <v>52</v>
      </c>
      <c r="B132" s="23">
        <v>936.7</v>
      </c>
      <c r="C132" s="39"/>
      <c r="D132" s="56"/>
      <c r="E132" s="23">
        <v>700</v>
      </c>
      <c r="F132" s="87"/>
    </row>
    <row r="133" spans="1:6" x14ac:dyDescent="0.3">
      <c r="A133" s="75" t="s">
        <v>69</v>
      </c>
      <c r="B133" s="23">
        <v>936.70086000000003</v>
      </c>
      <c r="C133" s="58"/>
      <c r="D133" s="12"/>
      <c r="E133" s="23">
        <v>700</v>
      </c>
      <c r="F133" s="87"/>
    </row>
    <row r="134" spans="1:6" x14ac:dyDescent="0.3">
      <c r="A134" s="130" t="s">
        <v>19</v>
      </c>
      <c r="B134" s="130"/>
      <c r="C134" s="130"/>
      <c r="D134" s="130"/>
      <c r="E134" s="130"/>
      <c r="F134" s="87"/>
    </row>
    <row r="135" spans="1:6" x14ac:dyDescent="0.3">
      <c r="A135" s="40" t="s">
        <v>62</v>
      </c>
      <c r="B135" s="24">
        <v>1439.1</v>
      </c>
      <c r="C135" s="39"/>
      <c r="D135" s="56"/>
      <c r="E135" s="39">
        <v>1000</v>
      </c>
      <c r="F135" s="87"/>
    </row>
    <row r="136" spans="1:6" x14ac:dyDescent="0.3">
      <c r="A136" s="75" t="s">
        <v>69</v>
      </c>
      <c r="B136" s="24">
        <v>1439.0708</v>
      </c>
      <c r="C136" s="58"/>
      <c r="D136" s="12"/>
      <c r="E136" s="23">
        <f>E135</f>
        <v>1000</v>
      </c>
      <c r="F136" s="87"/>
    </row>
    <row r="137" spans="1:6" x14ac:dyDescent="0.3">
      <c r="A137" s="130" t="s">
        <v>27</v>
      </c>
      <c r="B137" s="130"/>
      <c r="C137" s="130"/>
      <c r="D137" s="130"/>
      <c r="E137" s="130"/>
      <c r="F137" s="88"/>
    </row>
    <row r="138" spans="1:6" x14ac:dyDescent="0.3">
      <c r="A138" s="16" t="s">
        <v>90</v>
      </c>
      <c r="B138" s="25">
        <v>2465.3000000000002</v>
      </c>
      <c r="C138" s="59"/>
      <c r="D138" s="16"/>
      <c r="E138" s="25">
        <v>1700</v>
      </c>
      <c r="F138" s="87"/>
    </row>
    <row r="139" spans="1:6" x14ac:dyDescent="0.3">
      <c r="A139" s="75" t="s">
        <v>69</v>
      </c>
      <c r="B139" s="25">
        <v>2465.2474999999999</v>
      </c>
      <c r="C139" s="59"/>
      <c r="D139" s="16"/>
      <c r="E139" s="25">
        <v>1700</v>
      </c>
      <c r="F139" s="87"/>
    </row>
    <row r="140" spans="1:6" x14ac:dyDescent="0.3">
      <c r="A140" s="130" t="s">
        <v>34</v>
      </c>
      <c r="B140" s="130"/>
      <c r="C140" s="130"/>
      <c r="D140" s="130"/>
      <c r="E140" s="130"/>
      <c r="F140" s="88"/>
    </row>
    <row r="141" spans="1:6" x14ac:dyDescent="0.3">
      <c r="A141" s="51" t="s">
        <v>91</v>
      </c>
      <c r="B141" s="23">
        <v>1554.6</v>
      </c>
      <c r="C141" s="58"/>
      <c r="D141" s="12"/>
      <c r="E141" s="23">
        <v>1100</v>
      </c>
      <c r="F141" s="87"/>
    </row>
    <row r="142" spans="1:6" x14ac:dyDescent="0.3">
      <c r="A142" s="75" t="s">
        <v>69</v>
      </c>
      <c r="B142" s="23">
        <v>1554.6438000000001</v>
      </c>
      <c r="C142" s="58"/>
      <c r="D142" s="12"/>
      <c r="E142" s="23">
        <f>E141</f>
        <v>1100</v>
      </c>
      <c r="F142" s="87"/>
    </row>
    <row r="143" spans="1:6" x14ac:dyDescent="0.3">
      <c r="A143" s="130" t="s">
        <v>21</v>
      </c>
      <c r="B143" s="130"/>
      <c r="C143" s="130"/>
      <c r="D143" s="130"/>
      <c r="E143" s="130"/>
      <c r="F143" s="88"/>
    </row>
    <row r="144" spans="1:6" x14ac:dyDescent="0.3">
      <c r="A144" s="13" t="s">
        <v>53</v>
      </c>
      <c r="B144" s="24">
        <v>2014.1</v>
      </c>
      <c r="C144" s="58"/>
      <c r="D144" s="12"/>
      <c r="E144" s="23">
        <v>1400</v>
      </c>
      <c r="F144" s="87"/>
    </row>
    <row r="145" spans="1:8" x14ac:dyDescent="0.3">
      <c r="A145" s="75" t="s">
        <v>69</v>
      </c>
      <c r="B145" s="24">
        <v>2014.1398999999999</v>
      </c>
      <c r="C145" s="58"/>
      <c r="D145" s="12"/>
      <c r="E145" s="23">
        <f>E144</f>
        <v>1400</v>
      </c>
      <c r="F145" s="88"/>
      <c r="G145" s="71"/>
    </row>
    <row r="146" spans="1:8" x14ac:dyDescent="0.3">
      <c r="A146" s="130" t="s">
        <v>39</v>
      </c>
      <c r="B146" s="130"/>
      <c r="C146" s="130"/>
      <c r="D146" s="130"/>
      <c r="E146" s="130"/>
      <c r="F146" s="88"/>
      <c r="G146" s="71"/>
    </row>
    <row r="147" spans="1:8" x14ac:dyDescent="0.3">
      <c r="A147" s="13" t="s">
        <v>54</v>
      </c>
      <c r="B147" s="24">
        <v>3075.7</v>
      </c>
      <c r="C147" s="58"/>
      <c r="D147" s="12"/>
      <c r="E147" s="23">
        <v>2200</v>
      </c>
      <c r="F147" s="87"/>
    </row>
    <row r="148" spans="1:8" x14ac:dyDescent="0.3">
      <c r="A148" s="75" t="s">
        <v>69</v>
      </c>
      <c r="B148" s="24">
        <v>3075.7341999999999</v>
      </c>
      <c r="C148" s="58"/>
      <c r="D148" s="12"/>
      <c r="E148" s="23">
        <f>E147</f>
        <v>2200</v>
      </c>
      <c r="F148" s="87"/>
    </row>
    <row r="149" spans="1:8" x14ac:dyDescent="0.3">
      <c r="A149" s="134" t="s">
        <v>23</v>
      </c>
      <c r="B149" s="134"/>
      <c r="C149" s="134"/>
      <c r="D149" s="134"/>
      <c r="E149" s="134"/>
      <c r="F149" s="89"/>
    </row>
    <row r="150" spans="1:8" x14ac:dyDescent="0.3">
      <c r="A150" s="13" t="s">
        <v>55</v>
      </c>
      <c r="B150" s="23">
        <f>B151</f>
        <v>2223.8490000000002</v>
      </c>
      <c r="C150" s="58"/>
      <c r="D150" s="12"/>
      <c r="E150" s="23">
        <v>1600</v>
      </c>
      <c r="F150" s="87"/>
    </row>
    <row r="151" spans="1:8" x14ac:dyDescent="0.3">
      <c r="A151" s="75" t="s">
        <v>69</v>
      </c>
      <c r="B151" s="23">
        <v>2223.8490000000002</v>
      </c>
      <c r="C151" s="58"/>
      <c r="D151" s="12"/>
      <c r="E151" s="23">
        <v>1600</v>
      </c>
      <c r="F151" s="88"/>
      <c r="G151" s="22"/>
    </row>
    <row r="152" spans="1:8" x14ac:dyDescent="0.3">
      <c r="A152" s="130" t="s">
        <v>28</v>
      </c>
      <c r="B152" s="130"/>
      <c r="C152" s="130"/>
      <c r="D152" s="130"/>
      <c r="E152" s="130"/>
      <c r="F152" s="88"/>
      <c r="H152" s="22"/>
    </row>
    <row r="153" spans="1:8" x14ac:dyDescent="0.3">
      <c r="A153" s="13" t="s">
        <v>56</v>
      </c>
      <c r="B153" s="23">
        <v>1679.5</v>
      </c>
      <c r="C153" s="58"/>
      <c r="D153" s="12"/>
      <c r="E153" s="23">
        <v>1200</v>
      </c>
      <c r="F153" s="87"/>
    </row>
    <row r="154" spans="1:8" x14ac:dyDescent="0.3">
      <c r="A154" s="75" t="s">
        <v>69</v>
      </c>
      <c r="B154" s="23">
        <v>1679.5373</v>
      </c>
      <c r="C154" s="58"/>
      <c r="D154" s="12"/>
      <c r="E154" s="23">
        <f>E153</f>
        <v>1200</v>
      </c>
      <c r="F154" s="87"/>
    </row>
    <row r="155" spans="1:8" x14ac:dyDescent="0.3">
      <c r="A155" s="135" t="s">
        <v>24</v>
      </c>
      <c r="B155" s="135"/>
      <c r="C155" s="135"/>
      <c r="D155" s="135"/>
      <c r="E155" s="135"/>
      <c r="F155" s="88"/>
    </row>
    <row r="156" spans="1:8" x14ac:dyDescent="0.3">
      <c r="A156" s="41" t="s">
        <v>57</v>
      </c>
      <c r="B156" s="23">
        <v>1305.8</v>
      </c>
      <c r="C156" s="44"/>
      <c r="D156" s="42"/>
      <c r="E156" s="44">
        <v>900</v>
      </c>
      <c r="F156" s="87"/>
    </row>
    <row r="157" spans="1:8" x14ac:dyDescent="0.3">
      <c r="A157" s="75" t="s">
        <v>69</v>
      </c>
      <c r="B157" s="23">
        <v>1305.789</v>
      </c>
      <c r="C157" s="58"/>
      <c r="D157" s="12"/>
      <c r="E157" s="23">
        <f>SUM(E156:E156)</f>
        <v>900</v>
      </c>
      <c r="F157" s="87"/>
    </row>
    <row r="158" spans="1:8" x14ac:dyDescent="0.3">
      <c r="A158" s="130" t="s">
        <v>38</v>
      </c>
      <c r="B158" s="130"/>
      <c r="C158" s="130"/>
      <c r="D158" s="130"/>
      <c r="E158" s="130"/>
      <c r="F158" s="88"/>
    </row>
    <row r="159" spans="1:8" x14ac:dyDescent="0.3">
      <c r="A159" s="13" t="s">
        <v>71</v>
      </c>
      <c r="B159" s="23">
        <v>947</v>
      </c>
      <c r="C159" s="58"/>
      <c r="D159" s="12"/>
      <c r="E159" s="25">
        <v>700</v>
      </c>
      <c r="F159" s="87"/>
    </row>
    <row r="160" spans="1:8" x14ac:dyDescent="0.3">
      <c r="A160" s="75" t="s">
        <v>69</v>
      </c>
      <c r="B160" s="23">
        <v>946.95330000000001</v>
      </c>
      <c r="C160" s="58"/>
      <c r="D160" s="12"/>
      <c r="E160" s="23">
        <f>E159</f>
        <v>700</v>
      </c>
      <c r="F160" s="87"/>
    </row>
    <row r="161" spans="1:7" x14ac:dyDescent="0.3">
      <c r="A161" s="130" t="s">
        <v>29</v>
      </c>
      <c r="B161" s="130"/>
      <c r="C161" s="130"/>
      <c r="D161" s="130"/>
      <c r="E161" s="130"/>
      <c r="F161" s="88"/>
    </row>
    <row r="162" spans="1:7" x14ac:dyDescent="0.3">
      <c r="A162" s="40" t="s">
        <v>58</v>
      </c>
      <c r="B162" s="23">
        <v>808.1</v>
      </c>
      <c r="C162" s="39"/>
      <c r="D162" s="56"/>
      <c r="E162" s="39">
        <v>600</v>
      </c>
      <c r="F162" s="87"/>
    </row>
    <row r="163" spans="1:7" x14ac:dyDescent="0.3">
      <c r="A163" s="75" t="s">
        <v>69</v>
      </c>
      <c r="B163" s="23">
        <v>808.07925</v>
      </c>
      <c r="C163" s="58"/>
      <c r="D163" s="12"/>
      <c r="E163" s="23">
        <f>E162</f>
        <v>600</v>
      </c>
      <c r="F163" s="87"/>
    </row>
    <row r="164" spans="1:7" x14ac:dyDescent="0.3">
      <c r="A164" s="130" t="s">
        <v>35</v>
      </c>
      <c r="B164" s="130"/>
      <c r="C164" s="130"/>
      <c r="D164" s="130"/>
      <c r="E164" s="130"/>
      <c r="F164" s="87"/>
    </row>
    <row r="165" spans="1:7" x14ac:dyDescent="0.3">
      <c r="A165" s="14" t="s">
        <v>44</v>
      </c>
      <c r="B165" s="23">
        <v>1184.5999999999999</v>
      </c>
      <c r="C165" s="58"/>
      <c r="D165" s="12"/>
      <c r="E165" s="23">
        <v>800</v>
      </c>
      <c r="F165" s="87"/>
    </row>
    <row r="166" spans="1:7" x14ac:dyDescent="0.3">
      <c r="A166" s="75" t="s">
        <v>69</v>
      </c>
      <c r="B166" s="23">
        <v>1184.6237000000001</v>
      </c>
      <c r="C166" s="58"/>
      <c r="D166" s="12"/>
      <c r="E166" s="23">
        <f>E165</f>
        <v>800</v>
      </c>
      <c r="F166" s="87"/>
    </row>
    <row r="167" spans="1:7" ht="19.5" x14ac:dyDescent="0.25">
      <c r="A167" s="133" t="s">
        <v>59</v>
      </c>
      <c r="B167" s="133"/>
      <c r="C167" s="133"/>
      <c r="D167" s="133"/>
      <c r="E167" s="133"/>
      <c r="F167" s="87"/>
    </row>
    <row r="168" spans="1:7" x14ac:dyDescent="0.3">
      <c r="A168" s="13" t="s">
        <v>60</v>
      </c>
      <c r="B168" s="25">
        <f>B169</f>
        <v>3290.1035000000002</v>
      </c>
      <c r="C168" s="58"/>
      <c r="D168" s="12"/>
      <c r="E168" s="23">
        <v>2300</v>
      </c>
      <c r="F168" s="87"/>
    </row>
    <row r="169" spans="1:7" x14ac:dyDescent="0.3">
      <c r="A169" s="75" t="s">
        <v>69</v>
      </c>
      <c r="B169" s="23">
        <v>3290.1035000000002</v>
      </c>
      <c r="C169" s="23"/>
      <c r="D169" s="12"/>
      <c r="E169" s="23">
        <f>E168</f>
        <v>2300</v>
      </c>
      <c r="F169" s="73"/>
    </row>
    <row r="170" spans="1:7" x14ac:dyDescent="0.25">
      <c r="A170" s="104" t="s">
        <v>36</v>
      </c>
      <c r="B170" s="105"/>
      <c r="C170" s="105"/>
      <c r="D170" s="105"/>
      <c r="E170" s="106"/>
      <c r="F170" s="68"/>
      <c r="G170" s="22"/>
    </row>
    <row r="171" spans="1:7" ht="37.5" x14ac:dyDescent="0.25">
      <c r="A171" s="11" t="s">
        <v>100</v>
      </c>
      <c r="B171" s="97">
        <v>5829.1</v>
      </c>
      <c r="C171" s="99"/>
      <c r="D171" s="97"/>
      <c r="E171" s="97">
        <v>3800</v>
      </c>
      <c r="F171" s="68"/>
      <c r="G171" s="22"/>
    </row>
    <row r="172" spans="1:7" ht="37.5" x14ac:dyDescent="0.25">
      <c r="A172" s="11" t="s">
        <v>101</v>
      </c>
      <c r="B172" s="97">
        <f>B173-B171</f>
        <v>3370.8999999999996</v>
      </c>
      <c r="C172" s="99"/>
      <c r="D172" s="97"/>
      <c r="E172" s="97">
        <v>2000</v>
      </c>
      <c r="F172" s="68"/>
      <c r="G172" s="22"/>
    </row>
    <row r="173" spans="1:7" x14ac:dyDescent="0.25">
      <c r="A173" s="75" t="s">
        <v>69</v>
      </c>
      <c r="B173" s="97">
        <f>9200</f>
        <v>9200</v>
      </c>
      <c r="C173" s="99"/>
      <c r="D173" s="97"/>
      <c r="E173" s="97">
        <f>E171+E172</f>
        <v>5800</v>
      </c>
      <c r="F173" s="68"/>
      <c r="G173" s="22"/>
    </row>
    <row r="174" spans="1:7" ht="18.75" customHeight="1" x14ac:dyDescent="0.25">
      <c r="A174" s="107" t="s">
        <v>92</v>
      </c>
      <c r="B174" s="107"/>
      <c r="C174" s="107"/>
      <c r="D174" s="107"/>
      <c r="E174" s="107"/>
      <c r="F174" s="84"/>
    </row>
    <row r="175" spans="1:7" ht="69.75" customHeight="1" x14ac:dyDescent="0.25">
      <c r="A175" s="91" t="s">
        <v>94</v>
      </c>
      <c r="B175" s="97">
        <v>6383.2110000000002</v>
      </c>
      <c r="C175" s="100"/>
      <c r="D175" s="100"/>
      <c r="E175" s="97">
        <v>4500</v>
      </c>
      <c r="F175" s="67"/>
    </row>
    <row r="176" spans="1:7" ht="65.25" customHeight="1" x14ac:dyDescent="0.25">
      <c r="A176" s="31" t="s">
        <v>93</v>
      </c>
      <c r="B176" s="97">
        <v>2994.9769999999999</v>
      </c>
      <c r="C176" s="18"/>
      <c r="D176" s="18"/>
      <c r="E176" s="97">
        <v>2100</v>
      </c>
      <c r="F176" s="67"/>
    </row>
    <row r="177" spans="1:8" ht="30.75" customHeight="1" x14ac:dyDescent="0.25">
      <c r="A177" s="75" t="s">
        <v>69</v>
      </c>
      <c r="B177" s="97">
        <f>B175+B176</f>
        <v>9378.1880000000001</v>
      </c>
      <c r="C177" s="18"/>
      <c r="D177" s="18"/>
      <c r="E177" s="97">
        <f>E175+E176</f>
        <v>6600</v>
      </c>
      <c r="F177" s="67"/>
    </row>
    <row r="178" spans="1:8" ht="18" customHeight="1" x14ac:dyDescent="0.25">
      <c r="A178" s="108" t="s">
        <v>102</v>
      </c>
      <c r="B178" s="109"/>
      <c r="C178" s="109"/>
      <c r="D178" s="109"/>
      <c r="E178" s="110"/>
      <c r="F178" s="67"/>
    </row>
    <row r="179" spans="1:8" ht="42" customHeight="1" x14ac:dyDescent="0.25">
      <c r="A179" s="31" t="s">
        <v>103</v>
      </c>
      <c r="B179" s="97">
        <v>4000</v>
      </c>
      <c r="C179" s="18"/>
      <c r="D179" s="18"/>
      <c r="E179" s="97">
        <v>2800</v>
      </c>
      <c r="F179" s="67"/>
    </row>
    <row r="180" spans="1:8" ht="23.25" customHeight="1" x14ac:dyDescent="0.25">
      <c r="A180" s="75" t="s">
        <v>69</v>
      </c>
      <c r="B180" s="97">
        <f>B179</f>
        <v>4000</v>
      </c>
      <c r="C180" s="18"/>
      <c r="D180" s="18"/>
      <c r="E180" s="97">
        <f>E179</f>
        <v>2800</v>
      </c>
      <c r="F180" s="67"/>
    </row>
    <row r="181" spans="1:8" ht="37.5" x14ac:dyDescent="0.3">
      <c r="A181" s="28" t="s">
        <v>116</v>
      </c>
      <c r="B181" s="101">
        <f>B180+B177+B173+B169+B166+B163+B160+B157+B151+B154+B148+B145+B142+B139+B133+B136+B130+B127+B124+B121+B118+B115+B112+B109+B106</f>
        <v>62378.194409999996</v>
      </c>
      <c r="C181" s="23"/>
      <c r="D181" s="32"/>
      <c r="E181" s="23">
        <f>E106+E109+E112+E115+E118+E121+E124+E127+E130+E133+E136+E139+E142+E145+E148+E151+E154+E157+E160+E163+E166+E169+E171+E172+E177+E20+E180</f>
        <v>86470</v>
      </c>
      <c r="F181" s="68"/>
    </row>
    <row r="182" spans="1:8" ht="56.25" x14ac:dyDescent="0.3">
      <c r="A182" s="28" t="s">
        <v>68</v>
      </c>
      <c r="B182" s="23">
        <f>159774.6</f>
        <v>159774.6</v>
      </c>
      <c r="C182" s="23"/>
      <c r="D182" s="32"/>
      <c r="E182" s="29"/>
      <c r="F182" s="68"/>
    </row>
    <row r="183" spans="1:8" ht="24.75" customHeight="1" x14ac:dyDescent="0.25">
      <c r="A183" s="30" t="s">
        <v>37</v>
      </c>
      <c r="B183" s="23">
        <f>B181+B182+B102+B20</f>
        <v>798927.69441000011</v>
      </c>
      <c r="C183" s="23">
        <f>C102</f>
        <v>57.500000000000007</v>
      </c>
      <c r="D183" s="79">
        <f>D35+D32+D29+D26</f>
        <v>49</v>
      </c>
      <c r="E183" s="23">
        <f>E181</f>
        <v>86470</v>
      </c>
      <c r="F183" s="68"/>
      <c r="G183" s="22"/>
      <c r="H183" s="1" t="s">
        <v>4</v>
      </c>
    </row>
    <row r="184" spans="1:8" x14ac:dyDescent="0.3">
      <c r="A184" s="36"/>
      <c r="B184" s="20"/>
      <c r="C184" s="61"/>
      <c r="D184" s="8"/>
      <c r="E184" s="27"/>
      <c r="F184" s="68"/>
    </row>
    <row r="185" spans="1:8" x14ac:dyDescent="0.25">
      <c r="A185" s="33"/>
      <c r="B185" s="20"/>
      <c r="C185" s="61"/>
      <c r="D185" s="8"/>
      <c r="E185" s="27"/>
      <c r="F185" s="68"/>
    </row>
    <row r="186" spans="1:8" x14ac:dyDescent="0.3">
      <c r="A186" s="33" t="s">
        <v>95</v>
      </c>
      <c r="B186" s="21"/>
      <c r="C186" s="26"/>
      <c r="D186" s="26"/>
      <c r="E186" s="45"/>
      <c r="F186" s="68"/>
    </row>
    <row r="187" spans="1:8" x14ac:dyDescent="0.3">
      <c r="A187" s="36" t="s">
        <v>96</v>
      </c>
      <c r="B187" s="20"/>
      <c r="C187" s="61"/>
      <c r="D187" s="8"/>
      <c r="E187" s="27" t="s">
        <v>97</v>
      </c>
      <c r="F187" s="68"/>
    </row>
    <row r="188" spans="1:8" x14ac:dyDescent="0.3">
      <c r="A188" s="36"/>
      <c r="B188" s="20"/>
      <c r="C188" s="61"/>
      <c r="D188" s="8"/>
      <c r="E188" s="27"/>
      <c r="F188" s="68"/>
    </row>
    <row r="189" spans="1:8" x14ac:dyDescent="0.3">
      <c r="A189" s="36"/>
      <c r="B189" s="20"/>
      <c r="C189" s="61"/>
      <c r="D189" s="8"/>
      <c r="E189" s="27"/>
      <c r="F189" s="68"/>
    </row>
    <row r="190" spans="1:8" x14ac:dyDescent="0.3">
      <c r="A190" s="36"/>
      <c r="B190" s="20"/>
      <c r="C190" s="61"/>
      <c r="D190" s="8"/>
      <c r="E190" s="27"/>
      <c r="F190" s="68"/>
    </row>
    <row r="191" spans="1:8" x14ac:dyDescent="0.3">
      <c r="A191" s="36"/>
      <c r="B191" s="20"/>
      <c r="C191" s="61"/>
      <c r="D191" s="8"/>
      <c r="E191" s="27"/>
      <c r="F191" s="68"/>
    </row>
    <row r="192" spans="1:8" x14ac:dyDescent="0.3">
      <c r="A192" s="36"/>
      <c r="B192" s="20"/>
      <c r="C192" s="61"/>
      <c r="D192" s="8"/>
      <c r="E192" s="27"/>
      <c r="F192" s="68"/>
    </row>
    <row r="193" spans="1:6" x14ac:dyDescent="0.3">
      <c r="A193" s="36"/>
      <c r="B193" s="20"/>
      <c r="C193" s="61"/>
      <c r="D193" s="8"/>
      <c r="E193" s="27"/>
      <c r="F193" s="68"/>
    </row>
    <row r="194" spans="1:6" x14ac:dyDescent="0.3">
      <c r="A194" s="36"/>
      <c r="B194" s="20"/>
      <c r="C194" s="61"/>
      <c r="D194" s="8"/>
      <c r="E194" s="27"/>
      <c r="F194" s="68"/>
    </row>
    <row r="195" spans="1:6" x14ac:dyDescent="0.3">
      <c r="A195" s="54"/>
      <c r="B195" s="35"/>
      <c r="C195" s="62"/>
      <c r="D195" s="34"/>
      <c r="E195" s="49"/>
      <c r="F195" s="68"/>
    </row>
  </sheetData>
  <mergeCells count="65">
    <mergeCell ref="A131:E131"/>
    <mergeCell ref="A134:E134"/>
    <mergeCell ref="A137:E137"/>
    <mergeCell ref="A143:E143"/>
    <mergeCell ref="A140:E140"/>
    <mergeCell ref="A161:E161"/>
    <mergeCell ref="A164:E164"/>
    <mergeCell ref="A167:E167"/>
    <mergeCell ref="A146:E146"/>
    <mergeCell ref="A149:E149"/>
    <mergeCell ref="A152:E152"/>
    <mergeCell ref="A155:E155"/>
    <mergeCell ref="A158:E158"/>
    <mergeCell ref="A54:E54"/>
    <mergeCell ref="A93:E93"/>
    <mergeCell ref="A119:E119"/>
    <mergeCell ref="A96:E96"/>
    <mergeCell ref="A87:E87"/>
    <mergeCell ref="A90:E90"/>
    <mergeCell ref="A122:E122"/>
    <mergeCell ref="A125:E125"/>
    <mergeCell ref="A128:E128"/>
    <mergeCell ref="A103:E103"/>
    <mergeCell ref="A104:E104"/>
    <mergeCell ref="A107:E107"/>
    <mergeCell ref="A110:E110"/>
    <mergeCell ref="A113:E113"/>
    <mergeCell ref="A116:E116"/>
    <mergeCell ref="A8:E8"/>
    <mergeCell ref="A9:E9"/>
    <mergeCell ref="A10:E10"/>
    <mergeCell ref="A13:E13"/>
    <mergeCell ref="A17:E17"/>
    <mergeCell ref="A5:E5"/>
    <mergeCell ref="A51:E51"/>
    <mergeCell ref="A39:E39"/>
    <mergeCell ref="A42:E42"/>
    <mergeCell ref="A23:E23"/>
    <mergeCell ref="A30:E30"/>
    <mergeCell ref="A33:E33"/>
    <mergeCell ref="A36:E36"/>
    <mergeCell ref="A21:E21"/>
    <mergeCell ref="A22:E22"/>
    <mergeCell ref="A14:E14"/>
    <mergeCell ref="A27:E27"/>
    <mergeCell ref="A6:A7"/>
    <mergeCell ref="B6:B7"/>
    <mergeCell ref="A48:E48"/>
    <mergeCell ref="C6:E6"/>
    <mergeCell ref="A84:E84"/>
    <mergeCell ref="B1:E4"/>
    <mergeCell ref="A170:E170"/>
    <mergeCell ref="A174:E174"/>
    <mergeCell ref="A178:E178"/>
    <mergeCell ref="A57:E57"/>
    <mergeCell ref="A45:E45"/>
    <mergeCell ref="A99:E99"/>
    <mergeCell ref="A60:E60"/>
    <mergeCell ref="A63:E63"/>
    <mergeCell ref="A66:E66"/>
    <mergeCell ref="A69:E69"/>
    <mergeCell ref="A72:E72"/>
    <mergeCell ref="A75:E75"/>
    <mergeCell ref="A78:E78"/>
    <mergeCell ref="A81:E81"/>
  </mergeCells>
  <pageMargins left="0.70866141732283472" right="0" top="0.39370078740157483" bottom="0" header="0.31496062992125984" footer="0.31496062992125984"/>
  <pageSetup paperSize="9" scale="66" fitToHeight="0" orientation="portrait" r:id="rId1"/>
  <rowBreaks count="5" manualBreakCount="5">
    <brk id="35" max="4" man="1"/>
    <brk id="71" max="4" man="1"/>
    <brk id="102" max="4" man="1"/>
    <brk id="151" max="4" man="1"/>
    <brk id="1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дороги</vt:lpstr>
      <vt:lpstr>дороги!Заголовки_для_печати</vt:lpstr>
      <vt:lpstr>дороги!Область_печати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2019-11-29T15:01:01Z</dcterms:modified>
</cp:coreProperties>
</file>